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3600" windowWidth="18105" windowHeight="7050" activeTab="0"/>
  </bookViews>
  <sheets>
    <sheet name="Calculation" sheetId="1" r:id="rId1"/>
  </sheets>
  <definedNames>
    <definedName name="_xlnm.Print_Area" localSheetId="0">'Calculation'!$A$1:$I$10</definedName>
  </definedNames>
  <calcPr fullCalcOnLoad="1"/>
</workbook>
</file>

<file path=xl/sharedStrings.xml><?xml version="1.0" encoding="utf-8"?>
<sst xmlns="http://schemas.openxmlformats.org/spreadsheetml/2006/main" count="19" uniqueCount="19">
  <si>
    <t>Splátka</t>
  </si>
  <si>
    <t>Datum</t>
  </si>
  <si>
    <t>Dny</t>
  </si>
  <si>
    <t>Úrok</t>
  </si>
  <si>
    <t>Pohledávka</t>
  </si>
  <si>
    <t>Počet dní v roce</t>
  </si>
  <si>
    <t>Splátkový kalendář</t>
  </si>
  <si>
    <t>RPSN</t>
  </si>
  <si>
    <t>RPSN/RPMN</t>
  </si>
  <si>
    <t>Max day</t>
  </si>
  <si>
    <t>pro SÚ, HÚ - přesně</t>
  </si>
  <si>
    <t>pro SÚ,HÚ - průměrně</t>
  </si>
  <si>
    <t>Výše splátky (z kalkulačky splátok)</t>
  </si>
  <si>
    <t>Dátum poskytnutia</t>
  </si>
  <si>
    <t>Dátum 1 splátky</t>
  </si>
  <si>
    <t>Ďalšie splátka k</t>
  </si>
  <si>
    <t>Vaše sadzba</t>
  </si>
  <si>
    <t>Požadovaný počet mesačnych splátok</t>
  </si>
  <si>
    <t>Požadovaná výška úveru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</si>
</sst>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0.000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dd/mm/yyyy\ hh:mm:ss"/>
    <numFmt numFmtId="178" formatCode="0.0"/>
    <numFmt numFmtId="179" formatCode="#,##0.000\ &quot;Kč&quot;;[Red]\-#,##0.000\ &quot;Kč&quot;"/>
    <numFmt numFmtId="180" formatCode="#,##0.0000\ &quot;Kč&quot;;[Red]\-#,##0.0000\ &quot;Kč&quot;"/>
    <numFmt numFmtId="181" formatCode="_-* #,##0.0\ &quot;Kč&quot;_-;\-* #,##0.0\ &quot;Kč&quot;_-;_-* &quot;-&quot;??\ &quot;Kč&quot;_-;_-@_-"/>
    <numFmt numFmtId="182" formatCode="_-* #,##0\ &quot;Kč&quot;_-;\-* #,##0\ &quot;Kč&quot;_-;_-* &quot;-&quot;??\ &quot;Kč&quot;_-;_-@_-"/>
    <numFmt numFmtId="183" formatCode="_-* #,##0.00\ [$Kč-405]_-;\-* #,##0.00\ [$Kč-405]_-;_-* &quot;-&quot;??\ [$Kč-405]_-;_-@_-"/>
    <numFmt numFmtId="184" formatCode="_-* #,##0.0\ [$Kč-405]_-;\-* #,##0.0\ [$Kč-405]_-;_-* &quot;-&quot;??\ [$Kč-405]_-;_-@_-"/>
    <numFmt numFmtId="185" formatCode="_-* #,##0\ [$Kč-405]_-;\-* #,##0\ [$Kč-405]_-;_-* &quot;-&quot;??\ [$Kč-405]_-;_-@_-"/>
  </numFmts>
  <fonts count="47">
    <font>
      <sz val="10"/>
      <name val="Tahoma"/>
      <family val="0"/>
    </font>
    <font>
      <sz val="8"/>
      <name val="Tahoma"/>
      <family val="2"/>
    </font>
    <font>
      <sz val="10"/>
      <color indexed="55"/>
      <name val="Tahoma"/>
      <family val="2"/>
    </font>
    <font>
      <b/>
      <sz val="10"/>
      <color indexed="53"/>
      <name val="Tahoma"/>
      <family val="2"/>
    </font>
    <font>
      <b/>
      <sz val="10"/>
      <color indexed="17"/>
      <name val="Tahoma"/>
      <family val="2"/>
    </font>
    <font>
      <b/>
      <sz val="10"/>
      <color indexed="55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3" fontId="9" fillId="0" borderId="0" xfId="49" applyNumberFormat="1" applyFont="1" applyAlignment="1" applyProtection="1">
      <alignment horizontal="right"/>
      <protection locked="0"/>
    </xf>
    <xf numFmtId="10" fontId="0" fillId="0" borderId="0" xfId="0" applyNumberFormat="1" applyFill="1" applyAlignment="1" applyProtection="1">
      <alignment/>
      <protection locked="0"/>
    </xf>
    <xf numFmtId="182" fontId="0" fillId="0" borderId="0" xfId="39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 textRotation="90" shrinkToFi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10" fontId="46" fillId="0" borderId="0" xfId="0" applyNumberFormat="1" applyFont="1" applyFill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9" fontId="0" fillId="0" borderId="0" xfId="0" applyNumberFormat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10" fontId="4" fillId="33" borderId="13" xfId="51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3" fontId="2" fillId="0" borderId="0" xfId="39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/>
    </xf>
    <xf numFmtId="4" fontId="2" fillId="0" borderId="0" xfId="39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6" fillId="33" borderId="13" xfId="51" applyNumberFormat="1" applyFont="1" applyFill="1" applyBorder="1" applyAlignment="1" applyProtection="1">
      <alignment/>
      <protection/>
    </xf>
    <xf numFmtId="164" fontId="6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textRotation="90" shrinkToFi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_Calculation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76200</xdr:rowOff>
    </xdr:from>
    <xdr:to>
      <xdr:col>7</xdr:col>
      <xdr:colOff>9525</xdr:colOff>
      <xdr:row>3</xdr:row>
      <xdr:rowOff>47625</xdr:rowOff>
    </xdr:to>
    <xdr:sp>
      <xdr:nvSpPr>
        <xdr:cNvPr id="1" name="Obdélníkový popisek 1"/>
        <xdr:cNvSpPr>
          <a:spLocks/>
        </xdr:cNvSpPr>
      </xdr:nvSpPr>
      <xdr:spPr>
        <a:xfrm>
          <a:off x="4619625" y="76200"/>
          <a:ext cx="1371600" cy="457200"/>
        </a:xfrm>
        <a:prstGeom prst="wedgeRectCallout">
          <a:avLst>
            <a:gd name="adj1" fmla="val 56699"/>
            <a:gd name="adj2" fmla="val 75958"/>
          </a:avLst>
        </a:prstGeom>
        <a:solidFill>
          <a:srgbClr val="F2DCDB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Pre</a:t>
          </a:r>
          <a:r>
            <a:rPr lang="en-US" cap="none" sz="1000" b="0" i="0" u="none" baseline="0">
              <a:solidFill>
                <a:srgbClr val="000000"/>
              </a:solidFill>
            </a:rPr>
            <a:t> zistenie Vašej sadzby kliknite sem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133"/>
  <sheetViews>
    <sheetView showGridLines="0" tabSelected="1" workbookViewId="0" topLeftCell="A1">
      <selection activeCell="I7" sqref="I7"/>
    </sheetView>
  </sheetViews>
  <sheetFormatPr defaultColWidth="0" defaultRowHeight="12.75" zeroHeight="1"/>
  <cols>
    <col min="1" max="1" width="11.140625" style="0" bestFit="1" customWidth="1"/>
    <col min="2" max="2" width="3.28125" style="0" bestFit="1" customWidth="1"/>
    <col min="3" max="3" width="35.7109375" style="0" bestFit="1" customWidth="1"/>
    <col min="4" max="4" width="1.421875" style="0" customWidth="1"/>
    <col min="5" max="5" width="15.421875" style="0" bestFit="1" customWidth="1"/>
    <col min="6" max="6" width="13.421875" style="0" bestFit="1" customWidth="1"/>
    <col min="7" max="7" width="9.28125" style="0" bestFit="1" customWidth="1"/>
    <col min="8" max="8" width="11.140625" style="0" customWidth="1"/>
    <col min="9" max="9" width="9.8515625" style="0" bestFit="1" customWidth="1"/>
    <col min="10" max="10" width="18.7109375" style="22" hidden="1" customWidth="1"/>
    <col min="11" max="11" width="17.57421875" style="22" hidden="1" customWidth="1"/>
    <col min="12" max="16384" width="9.140625" style="22" hidden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2"/>
      <c r="C2" s="3" t="s">
        <v>18</v>
      </c>
      <c r="D2" s="1">
        <v>2000</v>
      </c>
      <c r="E2" s="4">
        <v>3000</v>
      </c>
      <c r="F2" s="5"/>
      <c r="G2" s="1"/>
      <c r="H2" s="6"/>
      <c r="I2" s="1"/>
    </row>
    <row r="3" spans="1:9" ht="12.75">
      <c r="A3" s="1"/>
      <c r="B3" s="7"/>
      <c r="C3" s="8" t="s">
        <v>17</v>
      </c>
      <c r="D3" s="1"/>
      <c r="E3" s="9">
        <v>84</v>
      </c>
      <c r="F3" s="10"/>
      <c r="G3" s="11"/>
      <c r="H3" s="1"/>
      <c r="I3" s="1"/>
    </row>
    <row r="4" spans="1:9" ht="12.75">
      <c r="A4" s="1"/>
      <c r="B4" s="7"/>
      <c r="C4" s="8" t="s">
        <v>12</v>
      </c>
      <c r="D4" s="1">
        <v>8</v>
      </c>
      <c r="E4" s="12">
        <v>59</v>
      </c>
      <c r="F4" s="13"/>
      <c r="G4" s="1"/>
      <c r="H4" s="1"/>
      <c r="I4" s="1"/>
    </row>
    <row r="5" spans="1:9" ht="12.75">
      <c r="A5" s="1"/>
      <c r="B5" s="7"/>
      <c r="C5" s="8" t="s">
        <v>13</v>
      </c>
      <c r="D5" s="1"/>
      <c r="E5" s="14">
        <f ca="1">TODAY()</f>
        <v>41456</v>
      </c>
      <c r="F5" s="15"/>
      <c r="G5" s="1"/>
      <c r="H5" s="1"/>
      <c r="I5" s="1"/>
    </row>
    <row r="6" spans="1:9" ht="12.75" customHeight="1">
      <c r="A6" s="1"/>
      <c r="B6" s="7"/>
      <c r="C6" s="8" t="s">
        <v>14</v>
      </c>
      <c r="D6" s="1"/>
      <c r="E6" s="14">
        <f>+EDATE(E5,1)</f>
        <v>41487</v>
      </c>
      <c r="F6" s="16"/>
      <c r="G6" s="1"/>
      <c r="H6" s="1"/>
      <c r="I6" s="1"/>
    </row>
    <row r="7" spans="1:9" ht="12.75">
      <c r="A7" s="1"/>
      <c r="B7" s="7"/>
      <c r="C7" s="8" t="s">
        <v>15</v>
      </c>
      <c r="D7" s="1"/>
      <c r="E7" s="17">
        <v>15</v>
      </c>
      <c r="F7" s="16"/>
      <c r="G7" s="1"/>
      <c r="H7" s="18"/>
      <c r="I7" s="1"/>
    </row>
    <row r="8" spans="1:11" ht="12.75" hidden="1">
      <c r="A8" s="1"/>
      <c r="B8" s="7"/>
      <c r="C8" s="8" t="s">
        <v>5</v>
      </c>
      <c r="D8" s="1"/>
      <c r="E8" s="17">
        <v>365</v>
      </c>
      <c r="F8" s="16"/>
      <c r="G8" s="1"/>
      <c r="H8" s="1"/>
      <c r="I8" s="1"/>
      <c r="J8" s="22" t="s">
        <v>10</v>
      </c>
      <c r="K8" s="29" t="s">
        <v>11</v>
      </c>
    </row>
    <row r="9" spans="1:11" ht="12.75" hidden="1">
      <c r="A9" s="1"/>
      <c r="B9" s="1"/>
      <c r="C9" s="1"/>
      <c r="D9" s="1"/>
      <c r="E9" s="1">
        <v>0</v>
      </c>
      <c r="F9" s="16"/>
      <c r="G9" s="1"/>
      <c r="H9" s="1"/>
      <c r="I9" s="1"/>
      <c r="J9" s="30" t="s">
        <v>8</v>
      </c>
      <c r="K9" s="29"/>
    </row>
    <row r="10" spans="1:11" ht="12.75">
      <c r="A10" s="1"/>
      <c r="B10" s="1"/>
      <c r="C10" s="19" t="s">
        <v>16</v>
      </c>
      <c r="D10" s="20"/>
      <c r="E10" s="21">
        <v>0.1534251172906461</v>
      </c>
      <c r="F10" s="17"/>
      <c r="G10" s="1"/>
      <c r="H10" s="1"/>
      <c r="I10" s="1"/>
      <c r="J10" s="31">
        <f>+XIRR(J13:J133,E13:E133)</f>
        <v>0.1657828986644745</v>
      </c>
      <c r="K10" s="32">
        <f>(1+IRR(J13:J133,0.01))^12-1</f>
        <v>0.16829799030669435</v>
      </c>
    </row>
    <row r="11" spans="1:9" ht="12.75" hidden="1">
      <c r="A11" s="22"/>
      <c r="B11" s="22"/>
      <c r="C11" s="22"/>
      <c r="D11" s="22"/>
      <c r="E11" s="22">
        <v>0</v>
      </c>
      <c r="F11" s="22"/>
      <c r="G11" s="22"/>
      <c r="H11" s="22"/>
      <c r="I11" s="22"/>
    </row>
    <row r="12" spans="1:10" ht="12.75" hidden="1">
      <c r="A12" s="22"/>
      <c r="B12" s="33" t="s">
        <v>6</v>
      </c>
      <c r="C12" s="23"/>
      <c r="D12" s="24"/>
      <c r="E12" s="25" t="s">
        <v>1</v>
      </c>
      <c r="F12" s="25" t="s">
        <v>0</v>
      </c>
      <c r="G12" s="25" t="s">
        <v>2</v>
      </c>
      <c r="H12" s="25" t="s">
        <v>4</v>
      </c>
      <c r="I12" s="25" t="s">
        <v>3</v>
      </c>
      <c r="J12" s="25" t="s">
        <v>7</v>
      </c>
    </row>
    <row r="13" spans="1:10" ht="12.75" hidden="1">
      <c r="A13" s="26" t="s">
        <v>9</v>
      </c>
      <c r="B13" s="33"/>
      <c r="C13" s="24"/>
      <c r="D13" s="24"/>
      <c r="E13" s="27">
        <f>+E5</f>
        <v>41456</v>
      </c>
      <c r="F13" s="26"/>
      <c r="G13" s="26"/>
      <c r="H13" s="26">
        <f>+E2</f>
        <v>3000</v>
      </c>
      <c r="I13" s="26"/>
      <c r="J13" s="26">
        <f>-H13</f>
        <v>-3000</v>
      </c>
    </row>
    <row r="14" spans="1:10" ht="12.75" hidden="1">
      <c r="A14" s="26">
        <f>DAY(EOMONTH(E6,0))</f>
        <v>31</v>
      </c>
      <c r="B14" s="33"/>
      <c r="C14" s="24">
        <v>1</v>
      </c>
      <c r="D14" s="24"/>
      <c r="E14" s="27">
        <f>+E6</f>
        <v>41487</v>
      </c>
      <c r="F14" s="28">
        <f>+IF(C14&gt;$E$3,0,$E$4)</f>
        <v>59</v>
      </c>
      <c r="G14" s="26">
        <f>+(E14-E13)</f>
        <v>31</v>
      </c>
      <c r="H14" s="28">
        <f>+H13+I14-F14</f>
        <v>2980.339363520406</v>
      </c>
      <c r="I14" s="28">
        <f>+((1+$E$10/$E$8)^G14-1)*H13</f>
        <v>39.33936352040624</v>
      </c>
      <c r="J14" s="28">
        <f>+F14</f>
        <v>59</v>
      </c>
    </row>
    <row r="15" spans="1:10" ht="12.75" hidden="1">
      <c r="A15" s="26">
        <f aca="true" t="shared" si="0" ref="A15:A46">DAY(EOMONTH(EDATE($E$6,C14),0))</f>
        <v>30</v>
      </c>
      <c r="B15" s="33"/>
      <c r="C15" s="24">
        <v>2</v>
      </c>
      <c r="D15" s="24"/>
      <c r="E15" s="27">
        <f>+DATE(YEAR(E14),MONTH(E14)+1,IF($E$7&gt;A15,A15,$E$7))</f>
        <v>41532</v>
      </c>
      <c r="F15" s="26">
        <f aca="true" t="shared" si="1" ref="F15:F45">+IF(C15&gt;$E$3,0,$E$4)</f>
        <v>59</v>
      </c>
      <c r="G15" s="26">
        <f aca="true" t="shared" si="2" ref="G15:G78">+(E15-E14)</f>
        <v>45</v>
      </c>
      <c r="H15" s="28">
        <f aca="true" t="shared" si="3" ref="H15:H78">+H14+I15-F15</f>
        <v>2978.2382297935906</v>
      </c>
      <c r="I15" s="28">
        <f aca="true" t="shared" si="4" ref="I15:I78">+((1+$E$10/$E$8)^G15-1)*H14</f>
        <v>56.898866273184474</v>
      </c>
      <c r="J15" s="28">
        <f aca="true" t="shared" si="5" ref="J15:J78">+F15</f>
        <v>59</v>
      </c>
    </row>
    <row r="16" spans="1:10" ht="12.75" hidden="1">
      <c r="A16" s="26">
        <f t="shared" si="0"/>
        <v>31</v>
      </c>
      <c r="B16" s="33"/>
      <c r="C16" s="24">
        <v>3</v>
      </c>
      <c r="D16" s="24"/>
      <c r="E16" s="27">
        <f aca="true" t="shared" si="6" ref="E16:E79">+DATE(YEAR(E15),MONTH(E15)+1,IF($E$7&gt;A16,A16,$E$7))</f>
        <v>41562</v>
      </c>
      <c r="F16" s="26">
        <f t="shared" si="1"/>
        <v>59</v>
      </c>
      <c r="G16" s="26">
        <f t="shared" si="2"/>
        <v>30</v>
      </c>
      <c r="H16" s="28">
        <f t="shared" si="3"/>
        <v>2957.024464454987</v>
      </c>
      <c r="I16" s="28">
        <f t="shared" si="4"/>
        <v>37.786234661396364</v>
      </c>
      <c r="J16" s="28">
        <f t="shared" si="5"/>
        <v>59</v>
      </c>
    </row>
    <row r="17" spans="1:10" ht="12.75" hidden="1">
      <c r="A17" s="26">
        <f t="shared" si="0"/>
        <v>30</v>
      </c>
      <c r="B17" s="33"/>
      <c r="C17" s="24">
        <v>4</v>
      </c>
      <c r="D17" s="24"/>
      <c r="E17" s="27">
        <f t="shared" si="6"/>
        <v>41593</v>
      </c>
      <c r="F17" s="26">
        <f t="shared" si="1"/>
        <v>59</v>
      </c>
      <c r="G17" s="26">
        <f t="shared" si="2"/>
        <v>31</v>
      </c>
      <c r="H17" s="28">
        <f t="shared" si="3"/>
        <v>2936.8002845702968</v>
      </c>
      <c r="I17" s="28">
        <f t="shared" si="4"/>
        <v>38.77582011530977</v>
      </c>
      <c r="J17" s="28">
        <f t="shared" si="5"/>
        <v>59</v>
      </c>
    </row>
    <row r="18" spans="1:10" ht="12.75" hidden="1">
      <c r="A18" s="26">
        <f t="shared" si="0"/>
        <v>31</v>
      </c>
      <c r="B18" s="33"/>
      <c r="C18" s="24">
        <v>5</v>
      </c>
      <c r="D18" s="24"/>
      <c r="E18" s="27">
        <f t="shared" si="6"/>
        <v>41623</v>
      </c>
      <c r="F18" s="26">
        <f t="shared" si="1"/>
        <v>59</v>
      </c>
      <c r="G18" s="26">
        <f t="shared" si="2"/>
        <v>30</v>
      </c>
      <c r="H18" s="28">
        <f t="shared" si="3"/>
        <v>2915.0607775679036</v>
      </c>
      <c r="I18" s="28">
        <f t="shared" si="4"/>
        <v>37.26049299760677</v>
      </c>
      <c r="J18" s="28">
        <f>+F18</f>
        <v>59</v>
      </c>
    </row>
    <row r="19" spans="1:10" ht="12.75" hidden="1">
      <c r="A19" s="26">
        <f t="shared" si="0"/>
        <v>31</v>
      </c>
      <c r="B19" s="33"/>
      <c r="C19" s="24">
        <v>6</v>
      </c>
      <c r="D19" s="24"/>
      <c r="E19" s="27">
        <f t="shared" si="6"/>
        <v>41654</v>
      </c>
      <c r="F19" s="26">
        <f t="shared" si="1"/>
        <v>59</v>
      </c>
      <c r="G19" s="26">
        <f t="shared" si="2"/>
        <v>31</v>
      </c>
      <c r="H19" s="28">
        <f t="shared" si="3"/>
        <v>2894.2863227721778</v>
      </c>
      <c r="I19" s="28">
        <f t="shared" si="4"/>
        <v>38.22554520427394</v>
      </c>
      <c r="J19" s="28">
        <f t="shared" si="5"/>
        <v>59</v>
      </c>
    </row>
    <row r="20" spans="1:10" ht="12.75" hidden="1">
      <c r="A20" s="26">
        <f t="shared" si="0"/>
        <v>28</v>
      </c>
      <c r="B20" s="33"/>
      <c r="C20" s="24">
        <v>7</v>
      </c>
      <c r="D20" s="24"/>
      <c r="E20" s="27">
        <f t="shared" si="6"/>
        <v>41685</v>
      </c>
      <c r="F20" s="26">
        <f t="shared" si="1"/>
        <v>59</v>
      </c>
      <c r="G20" s="26">
        <f t="shared" si="2"/>
        <v>31</v>
      </c>
      <c r="H20" s="28">
        <f t="shared" si="3"/>
        <v>2873.2394500334026</v>
      </c>
      <c r="I20" s="28">
        <f t="shared" si="4"/>
        <v>37.953127261224836</v>
      </c>
      <c r="J20" s="28">
        <f t="shared" si="5"/>
        <v>59</v>
      </c>
    </row>
    <row r="21" spans="1:10" ht="12.75" hidden="1">
      <c r="A21" s="26">
        <f t="shared" si="0"/>
        <v>31</v>
      </c>
      <c r="B21" s="33"/>
      <c r="C21" s="24">
        <v>8</v>
      </c>
      <c r="D21" s="24"/>
      <c r="E21" s="27">
        <f t="shared" si="6"/>
        <v>41713</v>
      </c>
      <c r="F21" s="26">
        <f t="shared" si="1"/>
        <v>59</v>
      </c>
      <c r="G21" s="26">
        <f t="shared" si="2"/>
        <v>28</v>
      </c>
      <c r="H21" s="28">
        <f t="shared" si="3"/>
        <v>2848.248922513029</v>
      </c>
      <c r="I21" s="28">
        <f t="shared" si="4"/>
        <v>34.00947247962641</v>
      </c>
      <c r="J21" s="28">
        <f t="shared" si="5"/>
        <v>59</v>
      </c>
    </row>
    <row r="22" spans="1:10" ht="12.75" hidden="1">
      <c r="A22" s="26">
        <f t="shared" si="0"/>
        <v>30</v>
      </c>
      <c r="B22" s="33"/>
      <c r="C22" s="24">
        <v>9</v>
      </c>
      <c r="D22" s="24"/>
      <c r="E22" s="27">
        <f t="shared" si="6"/>
        <v>41744</v>
      </c>
      <c r="F22" s="26">
        <f t="shared" si="1"/>
        <v>59</v>
      </c>
      <c r="G22" s="26">
        <f t="shared" si="2"/>
        <v>31</v>
      </c>
      <c r="H22" s="28">
        <f t="shared" si="3"/>
        <v>2826.598355766144</v>
      </c>
      <c r="I22" s="28">
        <f t="shared" si="4"/>
        <v>37.34943325311514</v>
      </c>
      <c r="J22" s="28">
        <f t="shared" si="5"/>
        <v>59</v>
      </c>
    </row>
    <row r="23" spans="1:10" ht="12.75" hidden="1">
      <c r="A23" s="26">
        <f t="shared" si="0"/>
        <v>31</v>
      </c>
      <c r="B23" s="33"/>
      <c r="C23" s="24">
        <v>10</v>
      </c>
      <c r="D23" s="24"/>
      <c r="E23" s="27">
        <f t="shared" si="6"/>
        <v>41774</v>
      </c>
      <c r="F23" s="26">
        <f t="shared" si="1"/>
        <v>59</v>
      </c>
      <c r="G23" s="26">
        <f t="shared" si="2"/>
        <v>30</v>
      </c>
      <c r="H23" s="28">
        <f t="shared" si="3"/>
        <v>2803.460667818964</v>
      </c>
      <c r="I23" s="28">
        <f t="shared" si="4"/>
        <v>35.86231205282022</v>
      </c>
      <c r="J23" s="28">
        <f t="shared" si="5"/>
        <v>59</v>
      </c>
    </row>
    <row r="24" spans="1:10" ht="12.75" hidden="1">
      <c r="A24" s="26">
        <f t="shared" si="0"/>
        <v>30</v>
      </c>
      <c r="B24" s="33"/>
      <c r="C24" s="24">
        <v>11</v>
      </c>
      <c r="D24" s="24"/>
      <c r="E24" s="27">
        <f t="shared" si="6"/>
        <v>41805</v>
      </c>
      <c r="F24" s="26">
        <f t="shared" si="1"/>
        <v>59</v>
      </c>
      <c r="G24" s="26">
        <f t="shared" si="2"/>
        <v>31</v>
      </c>
      <c r="H24" s="28">
        <f t="shared" si="3"/>
        <v>2781.2227872611275</v>
      </c>
      <c r="I24" s="28">
        <f t="shared" si="4"/>
        <v>36.76211944216368</v>
      </c>
      <c r="J24" s="28">
        <f t="shared" si="5"/>
        <v>59</v>
      </c>
    </row>
    <row r="25" spans="1:10" ht="12.75" hidden="1">
      <c r="A25" s="26">
        <f t="shared" si="0"/>
        <v>31</v>
      </c>
      <c r="B25" s="33"/>
      <c r="C25" s="24">
        <v>12</v>
      </c>
      <c r="D25" s="24"/>
      <c r="E25" s="27">
        <f t="shared" si="6"/>
        <v>41835</v>
      </c>
      <c r="F25" s="26">
        <f t="shared" si="1"/>
        <v>59</v>
      </c>
      <c r="G25" s="26">
        <f t="shared" si="2"/>
        <v>30</v>
      </c>
      <c r="H25" s="28">
        <f t="shared" si="3"/>
        <v>2757.509399270119</v>
      </c>
      <c r="I25" s="28">
        <f t="shared" si="4"/>
        <v>35.28661200899141</v>
      </c>
      <c r="J25" s="28">
        <f t="shared" si="5"/>
        <v>59</v>
      </c>
    </row>
    <row r="26" spans="1:10" ht="12.75" hidden="1">
      <c r="A26" s="26">
        <f t="shared" si="0"/>
        <v>31</v>
      </c>
      <c r="B26" s="33"/>
      <c r="C26" s="24">
        <v>13</v>
      </c>
      <c r="D26" s="24"/>
      <c r="E26" s="27">
        <f t="shared" si="6"/>
        <v>41866</v>
      </c>
      <c r="F26" s="26">
        <f t="shared" si="1"/>
        <v>59</v>
      </c>
      <c r="G26" s="26">
        <f t="shared" si="2"/>
        <v>31</v>
      </c>
      <c r="H26" s="28">
        <f t="shared" si="3"/>
        <v>2734.668954159727</v>
      </c>
      <c r="I26" s="28">
        <f t="shared" si="4"/>
        <v>36.159554889608074</v>
      </c>
      <c r="J26" s="28">
        <f t="shared" si="5"/>
        <v>59</v>
      </c>
    </row>
    <row r="27" spans="1:10" ht="12.75" hidden="1">
      <c r="A27" s="26">
        <f t="shared" si="0"/>
        <v>30</v>
      </c>
      <c r="B27" s="33"/>
      <c r="C27" s="24">
        <v>14</v>
      </c>
      <c r="D27" s="24"/>
      <c r="E27" s="27">
        <f t="shared" si="6"/>
        <v>41897</v>
      </c>
      <c r="F27" s="26">
        <f t="shared" si="1"/>
        <v>59</v>
      </c>
      <c r="G27" s="26">
        <f t="shared" si="2"/>
        <v>31</v>
      </c>
      <c r="H27" s="28">
        <f t="shared" si="3"/>
        <v>2711.5289995249464</v>
      </c>
      <c r="I27" s="28">
        <f t="shared" si="4"/>
        <v>35.86004536521954</v>
      </c>
      <c r="J27" s="28">
        <f t="shared" si="5"/>
        <v>59</v>
      </c>
    </row>
    <row r="28" spans="1:10" ht="12.75" hidden="1">
      <c r="A28" s="26">
        <f t="shared" si="0"/>
        <v>31</v>
      </c>
      <c r="B28" s="33"/>
      <c r="C28" s="24">
        <v>15</v>
      </c>
      <c r="D28" s="24"/>
      <c r="E28" s="27">
        <f t="shared" si="6"/>
        <v>41927</v>
      </c>
      <c r="F28" s="26">
        <f t="shared" si="1"/>
        <v>59</v>
      </c>
      <c r="G28" s="26">
        <f t="shared" si="2"/>
        <v>30</v>
      </c>
      <c r="H28" s="28">
        <f t="shared" si="3"/>
        <v>2686.931375413571</v>
      </c>
      <c r="I28" s="28">
        <f t="shared" si="4"/>
        <v>34.40237588862457</v>
      </c>
      <c r="J28" s="28">
        <f t="shared" si="5"/>
        <v>59</v>
      </c>
    </row>
    <row r="29" spans="1:10" ht="12.75" hidden="1">
      <c r="A29" s="26">
        <f t="shared" si="0"/>
        <v>30</v>
      </c>
      <c r="B29" s="33"/>
      <c r="C29" s="24">
        <v>16</v>
      </c>
      <c r="D29" s="24"/>
      <c r="E29" s="27">
        <f t="shared" si="6"/>
        <v>41958</v>
      </c>
      <c r="F29" s="26">
        <f t="shared" si="1"/>
        <v>59</v>
      </c>
      <c r="G29" s="26">
        <f t="shared" si="2"/>
        <v>31</v>
      </c>
      <c r="H29" s="28">
        <f>+H28+I29-F29</f>
        <v>2663.165432124164</v>
      </c>
      <c r="I29" s="28">
        <f>+((1+$E$10/$E$8)^G29-1)*H28</f>
        <v>35.234056710593194</v>
      </c>
      <c r="J29" s="28">
        <f t="shared" si="5"/>
        <v>59</v>
      </c>
    </row>
    <row r="30" spans="1:10" ht="12.75" hidden="1">
      <c r="A30" s="26">
        <f t="shared" si="0"/>
        <v>31</v>
      </c>
      <c r="B30" s="33"/>
      <c r="C30" s="24">
        <v>17</v>
      </c>
      <c r="D30" s="24"/>
      <c r="E30" s="27">
        <f t="shared" si="6"/>
        <v>41988</v>
      </c>
      <c r="F30" s="26">
        <f t="shared" si="1"/>
        <v>59</v>
      </c>
      <c r="G30" s="26">
        <f t="shared" si="2"/>
        <v>30</v>
      </c>
      <c r="H30" s="28">
        <f t="shared" si="3"/>
        <v>2637.9541978963825</v>
      </c>
      <c r="I30" s="28">
        <f t="shared" si="4"/>
        <v>33.788765772218646</v>
      </c>
      <c r="J30" s="28">
        <f t="shared" si="5"/>
        <v>59</v>
      </c>
    </row>
    <row r="31" spans="1:10" ht="12.75" hidden="1">
      <c r="A31" s="26">
        <f t="shared" si="0"/>
        <v>31</v>
      </c>
      <c r="B31" s="33"/>
      <c r="C31" s="24">
        <v>18</v>
      </c>
      <c r="D31" s="24"/>
      <c r="E31" s="27">
        <f t="shared" si="6"/>
        <v>42019</v>
      </c>
      <c r="F31" s="26">
        <f t="shared" si="1"/>
        <v>59</v>
      </c>
      <c r="G31" s="26">
        <f t="shared" si="2"/>
        <v>31</v>
      </c>
      <c r="H31" s="28">
        <f t="shared" si="3"/>
        <v>2613.5460109434584</v>
      </c>
      <c r="I31" s="28">
        <f t="shared" si="4"/>
        <v>34.59181304707581</v>
      </c>
      <c r="J31" s="28">
        <f t="shared" si="5"/>
        <v>59</v>
      </c>
    </row>
    <row r="32" spans="1:10" ht="12.75" hidden="1">
      <c r="A32" s="26">
        <f t="shared" si="0"/>
        <v>28</v>
      </c>
      <c r="B32" s="33"/>
      <c r="C32" s="24">
        <v>19</v>
      </c>
      <c r="D32" s="24"/>
      <c r="E32" s="27">
        <f t="shared" si="6"/>
        <v>42050</v>
      </c>
      <c r="F32" s="26">
        <f t="shared" si="1"/>
        <v>59</v>
      </c>
      <c r="G32" s="26">
        <f t="shared" si="2"/>
        <v>31</v>
      </c>
      <c r="H32" s="28">
        <f t="shared" si="3"/>
        <v>2588.817756477396</v>
      </c>
      <c r="I32" s="28">
        <f t="shared" si="4"/>
        <v>34.27174553393744</v>
      </c>
      <c r="J32" s="28">
        <f t="shared" si="5"/>
        <v>59</v>
      </c>
    </row>
    <row r="33" spans="1:10" ht="12.75" hidden="1">
      <c r="A33" s="26">
        <f t="shared" si="0"/>
        <v>31</v>
      </c>
      <c r="B33" s="33"/>
      <c r="C33" s="24">
        <v>20</v>
      </c>
      <c r="D33" s="24"/>
      <c r="E33" s="27">
        <f t="shared" si="6"/>
        <v>42078</v>
      </c>
      <c r="F33" s="26">
        <f t="shared" si="1"/>
        <v>59</v>
      </c>
      <c r="G33" s="26">
        <f t="shared" si="2"/>
        <v>28</v>
      </c>
      <c r="H33" s="28">
        <f t="shared" si="3"/>
        <v>2560.460634585819</v>
      </c>
      <c r="I33" s="28">
        <f t="shared" si="4"/>
        <v>30.6428781084231</v>
      </c>
      <c r="J33" s="28">
        <f t="shared" si="5"/>
        <v>59</v>
      </c>
    </row>
    <row r="34" spans="1:10" ht="12.75" hidden="1">
      <c r="A34" s="26">
        <f t="shared" si="0"/>
        <v>30</v>
      </c>
      <c r="B34" s="33"/>
      <c r="C34" s="24">
        <v>21</v>
      </c>
      <c r="D34" s="24"/>
      <c r="E34" s="27">
        <f t="shared" si="6"/>
        <v>42109</v>
      </c>
      <c r="F34" s="26">
        <f t="shared" si="1"/>
        <v>59</v>
      </c>
      <c r="G34" s="26">
        <f t="shared" si="2"/>
        <v>31</v>
      </c>
      <c r="H34" s="28">
        <f t="shared" si="3"/>
        <v>2535.0362651470396</v>
      </c>
      <c r="I34" s="28">
        <f t="shared" si="4"/>
        <v>33.57563056122052</v>
      </c>
      <c r="J34" s="28">
        <f t="shared" si="5"/>
        <v>59</v>
      </c>
    </row>
    <row r="35" spans="1:10" ht="12.75" hidden="1">
      <c r="A35" s="26">
        <f t="shared" si="0"/>
        <v>31</v>
      </c>
      <c r="B35" s="33"/>
      <c r="C35" s="24">
        <v>22</v>
      </c>
      <c r="D35" s="24"/>
      <c r="E35" s="27">
        <f t="shared" si="6"/>
        <v>42139</v>
      </c>
      <c r="F35" s="26">
        <f t="shared" si="1"/>
        <v>59</v>
      </c>
      <c r="G35" s="26">
        <f t="shared" si="2"/>
        <v>30</v>
      </c>
      <c r="H35" s="28">
        <f t="shared" si="3"/>
        <v>2508.199399120588</v>
      </c>
      <c r="I35" s="28">
        <f t="shared" si="4"/>
        <v>32.163133973548724</v>
      </c>
      <c r="J35" s="28">
        <f t="shared" si="5"/>
        <v>59</v>
      </c>
    </row>
    <row r="36" spans="1:10" ht="12.75" hidden="1">
      <c r="A36" s="26">
        <f t="shared" si="0"/>
        <v>30</v>
      </c>
      <c r="B36" s="33"/>
      <c r="C36" s="24">
        <v>23</v>
      </c>
      <c r="D36" s="24"/>
      <c r="E36" s="27">
        <f t="shared" si="6"/>
        <v>42170</v>
      </c>
      <c r="F36" s="26">
        <f t="shared" si="1"/>
        <v>59</v>
      </c>
      <c r="G36" s="26">
        <f t="shared" si="2"/>
        <v>31</v>
      </c>
      <c r="H36" s="28">
        <f t="shared" si="3"/>
        <v>2482.089721768478</v>
      </c>
      <c r="I36" s="28">
        <f t="shared" si="4"/>
        <v>32.89032264788977</v>
      </c>
      <c r="J36" s="28">
        <f t="shared" si="5"/>
        <v>59</v>
      </c>
    </row>
    <row r="37" spans="1:10" ht="12.75" hidden="1">
      <c r="A37" s="26">
        <f t="shared" si="0"/>
        <v>31</v>
      </c>
      <c r="B37" s="33"/>
      <c r="C37" s="24">
        <v>24</v>
      </c>
      <c r="D37" s="24"/>
      <c r="E37" s="27">
        <f t="shared" si="6"/>
        <v>42200</v>
      </c>
      <c r="F37" s="26">
        <f t="shared" si="1"/>
        <v>59</v>
      </c>
      <c r="G37" s="26">
        <f t="shared" si="2"/>
        <v>30</v>
      </c>
      <c r="H37" s="28">
        <f t="shared" si="3"/>
        <v>2454.5810993685445</v>
      </c>
      <c r="I37" s="28">
        <f t="shared" si="4"/>
        <v>31.491377600066546</v>
      </c>
      <c r="J37" s="28">
        <f t="shared" si="5"/>
        <v>59</v>
      </c>
    </row>
    <row r="38" spans="1:10" ht="12.75" hidden="1">
      <c r="A38" s="26">
        <f t="shared" si="0"/>
        <v>31</v>
      </c>
      <c r="B38" s="33"/>
      <c r="C38" s="24">
        <v>25</v>
      </c>
      <c r="D38" s="24"/>
      <c r="E38" s="27">
        <f t="shared" si="6"/>
        <v>42231</v>
      </c>
      <c r="F38" s="26">
        <f t="shared" si="1"/>
        <v>59</v>
      </c>
      <c r="G38" s="26">
        <f t="shared" si="2"/>
        <v>31</v>
      </c>
      <c r="H38" s="28">
        <f t="shared" si="3"/>
        <v>2427.7683187546704</v>
      </c>
      <c r="I38" s="28">
        <f t="shared" si="4"/>
        <v>32.18721938612585</v>
      </c>
      <c r="J38" s="28">
        <f t="shared" si="5"/>
        <v>59</v>
      </c>
    </row>
    <row r="39" spans="1:10" ht="12.75" hidden="1">
      <c r="A39" s="26">
        <f t="shared" si="0"/>
        <v>30</v>
      </c>
      <c r="B39" s="33"/>
      <c r="C39" s="24">
        <v>26</v>
      </c>
      <c r="D39" s="24"/>
      <c r="E39" s="27">
        <f t="shared" si="6"/>
        <v>42262</v>
      </c>
      <c r="F39" s="26">
        <f t="shared" si="1"/>
        <v>59</v>
      </c>
      <c r="G39" s="26">
        <f t="shared" si="2"/>
        <v>31</v>
      </c>
      <c r="H39" s="28">
        <f t="shared" si="3"/>
        <v>2400.6039388996087</v>
      </c>
      <c r="I39" s="28">
        <f t="shared" si="4"/>
        <v>31.835620144938485</v>
      </c>
      <c r="J39" s="28">
        <f t="shared" si="5"/>
        <v>59</v>
      </c>
    </row>
    <row r="40" spans="1:10" ht="12.75" hidden="1">
      <c r="A40" s="26">
        <f t="shared" si="0"/>
        <v>31</v>
      </c>
      <c r="B40" s="33"/>
      <c r="C40" s="24">
        <v>27</v>
      </c>
      <c r="D40" s="24"/>
      <c r="E40" s="27">
        <f t="shared" si="6"/>
        <v>42292</v>
      </c>
      <c r="F40" s="26">
        <f t="shared" si="1"/>
        <v>59</v>
      </c>
      <c r="G40" s="26">
        <f t="shared" si="2"/>
        <v>30</v>
      </c>
      <c r="H40" s="28">
        <f t="shared" si="3"/>
        <v>2372.0614700859637</v>
      </c>
      <c r="I40" s="28">
        <f t="shared" si="4"/>
        <v>30.457531186355016</v>
      </c>
      <c r="J40" s="28">
        <f t="shared" si="5"/>
        <v>59</v>
      </c>
    </row>
    <row r="41" spans="1:10" ht="12.75" hidden="1">
      <c r="A41" s="26">
        <f t="shared" si="0"/>
        <v>30</v>
      </c>
      <c r="B41" s="33"/>
      <c r="C41" s="24">
        <v>28</v>
      </c>
      <c r="D41" s="24"/>
      <c r="E41" s="27">
        <f t="shared" si="6"/>
        <v>42323</v>
      </c>
      <c r="F41" s="26">
        <f t="shared" si="1"/>
        <v>59</v>
      </c>
      <c r="G41" s="26">
        <f t="shared" si="2"/>
        <v>31</v>
      </c>
      <c r="H41" s="28">
        <f t="shared" si="3"/>
        <v>2344.1665995741173</v>
      </c>
      <c r="I41" s="28">
        <f t="shared" si="4"/>
        <v>31.105129488153647</v>
      </c>
      <c r="J41" s="28">
        <f t="shared" si="5"/>
        <v>59</v>
      </c>
    </row>
    <row r="42" spans="1:10" ht="12.75" hidden="1">
      <c r="A42" s="26">
        <f t="shared" si="0"/>
        <v>31</v>
      </c>
      <c r="B42" s="33"/>
      <c r="C42" s="24">
        <v>29</v>
      </c>
      <c r="D42" s="24"/>
      <c r="E42" s="27">
        <f t="shared" si="6"/>
        <v>42353</v>
      </c>
      <c r="F42" s="26">
        <f t="shared" si="1"/>
        <v>59</v>
      </c>
      <c r="G42" s="26">
        <f t="shared" si="2"/>
        <v>30</v>
      </c>
      <c r="H42" s="28">
        <f t="shared" si="3"/>
        <v>2314.908085104324</v>
      </c>
      <c r="I42" s="28">
        <f t="shared" si="4"/>
        <v>29.741485530206926</v>
      </c>
      <c r="J42" s="28">
        <f t="shared" si="5"/>
        <v>59</v>
      </c>
    </row>
    <row r="43" spans="1:10" ht="12.75" hidden="1">
      <c r="A43" s="26">
        <f t="shared" si="0"/>
        <v>31</v>
      </c>
      <c r="B43" s="33"/>
      <c r="C43" s="24">
        <v>30</v>
      </c>
      <c r="D43" s="24"/>
      <c r="E43" s="27">
        <f t="shared" si="6"/>
        <v>42384</v>
      </c>
      <c r="F43" s="26">
        <f t="shared" si="1"/>
        <v>59</v>
      </c>
      <c r="G43" s="26">
        <f t="shared" si="2"/>
        <v>31</v>
      </c>
      <c r="H43" s="28">
        <f t="shared" si="3"/>
        <v>2286.2637553297395</v>
      </c>
      <c r="I43" s="28">
        <f t="shared" si="4"/>
        <v>30.355670225415498</v>
      </c>
      <c r="J43" s="28">
        <f t="shared" si="5"/>
        <v>59</v>
      </c>
    </row>
    <row r="44" spans="1:10" ht="12.75" hidden="1">
      <c r="A44" s="26">
        <f t="shared" si="0"/>
        <v>29</v>
      </c>
      <c r="B44" s="33"/>
      <c r="C44" s="24">
        <v>31</v>
      </c>
      <c r="D44" s="24"/>
      <c r="E44" s="27">
        <f t="shared" si="6"/>
        <v>42415</v>
      </c>
      <c r="F44" s="26">
        <f t="shared" si="1"/>
        <v>59</v>
      </c>
      <c r="G44" s="26">
        <f t="shared" si="2"/>
        <v>31</v>
      </c>
      <c r="H44" s="28">
        <f t="shared" si="3"/>
        <v>2257.2438089878883</v>
      </c>
      <c r="I44" s="28">
        <f t="shared" si="4"/>
        <v>29.980053658148574</v>
      </c>
      <c r="J44" s="28">
        <f t="shared" si="5"/>
        <v>59</v>
      </c>
    </row>
    <row r="45" spans="1:10" ht="12.75" hidden="1">
      <c r="A45" s="26">
        <f t="shared" si="0"/>
        <v>31</v>
      </c>
      <c r="B45" s="33"/>
      <c r="C45" s="24">
        <v>32</v>
      </c>
      <c r="D45" s="24"/>
      <c r="E45" s="27">
        <f t="shared" si="6"/>
        <v>42444</v>
      </c>
      <c r="F45" s="26">
        <f t="shared" si="1"/>
        <v>59</v>
      </c>
      <c r="G45" s="26">
        <f t="shared" si="2"/>
        <v>29</v>
      </c>
      <c r="H45" s="28">
        <f t="shared" si="3"/>
        <v>2225.9220158778635</v>
      </c>
      <c r="I45" s="28">
        <f t="shared" si="4"/>
        <v>27.67820688997527</v>
      </c>
      <c r="J45" s="28">
        <f t="shared" si="5"/>
        <v>59</v>
      </c>
    </row>
    <row r="46" spans="1:10" ht="12.75" hidden="1">
      <c r="A46" s="26">
        <f t="shared" si="0"/>
        <v>30</v>
      </c>
      <c r="B46" s="33"/>
      <c r="C46" s="24">
        <v>33</v>
      </c>
      <c r="D46" s="24"/>
      <c r="E46" s="27">
        <f t="shared" si="6"/>
        <v>42475</v>
      </c>
      <c r="F46" s="26">
        <f aca="true" t="shared" si="7" ref="F46:F77">+IF(C46&gt;$E$3,0,$E$4)</f>
        <v>59</v>
      </c>
      <c r="G46" s="26">
        <f t="shared" si="2"/>
        <v>31</v>
      </c>
      <c r="H46" s="28">
        <f t="shared" si="3"/>
        <v>2196.1108009947616</v>
      </c>
      <c r="I46" s="28">
        <f t="shared" si="4"/>
        <v>29.18878511689824</v>
      </c>
      <c r="J46" s="28">
        <f t="shared" si="5"/>
        <v>59</v>
      </c>
    </row>
    <row r="47" spans="1:10" ht="12.75" hidden="1">
      <c r="A47" s="26">
        <f aca="true" t="shared" si="8" ref="A47:A78">DAY(EOMONTH(EDATE($E$6,C46),0))</f>
        <v>31</v>
      </c>
      <c r="B47" s="33"/>
      <c r="C47" s="24">
        <v>34</v>
      </c>
      <c r="D47" s="24"/>
      <c r="E47" s="27">
        <f t="shared" si="6"/>
        <v>42505</v>
      </c>
      <c r="F47" s="26">
        <f t="shared" si="7"/>
        <v>59</v>
      </c>
      <c r="G47" s="26">
        <f t="shared" si="2"/>
        <v>30</v>
      </c>
      <c r="H47" s="28">
        <f t="shared" si="3"/>
        <v>2164.973836677628</v>
      </c>
      <c r="I47" s="28">
        <f t="shared" si="4"/>
        <v>27.86303568286624</v>
      </c>
      <c r="J47" s="28">
        <f t="shared" si="5"/>
        <v>59</v>
      </c>
    </row>
    <row r="48" spans="1:10" ht="12.75" hidden="1">
      <c r="A48" s="26">
        <f t="shared" si="8"/>
        <v>30</v>
      </c>
      <c r="B48" s="33"/>
      <c r="C48" s="24">
        <v>35</v>
      </c>
      <c r="D48" s="24"/>
      <c r="E48" s="27">
        <f t="shared" si="6"/>
        <v>42536</v>
      </c>
      <c r="F48" s="26">
        <f t="shared" si="7"/>
        <v>59</v>
      </c>
      <c r="G48" s="26">
        <f t="shared" si="2"/>
        <v>31</v>
      </c>
      <c r="H48" s="28">
        <f t="shared" si="3"/>
        <v>2134.363400935371</v>
      </c>
      <c r="I48" s="28">
        <f t="shared" si="4"/>
        <v>28.389564257743267</v>
      </c>
      <c r="J48" s="28">
        <f t="shared" si="5"/>
        <v>59</v>
      </c>
    </row>
    <row r="49" spans="1:10" ht="12.75" hidden="1">
      <c r="A49" s="26">
        <f t="shared" si="8"/>
        <v>31</v>
      </c>
      <c r="B49" s="33"/>
      <c r="C49" s="24">
        <v>36</v>
      </c>
      <c r="D49" s="24"/>
      <c r="E49" s="27">
        <f t="shared" si="6"/>
        <v>42566</v>
      </c>
      <c r="F49" s="26">
        <f t="shared" si="7"/>
        <v>59</v>
      </c>
      <c r="G49" s="26">
        <f t="shared" si="2"/>
        <v>30</v>
      </c>
      <c r="H49" s="28">
        <f t="shared" si="3"/>
        <v>2102.4430198569335</v>
      </c>
      <c r="I49" s="28">
        <f t="shared" si="4"/>
        <v>27.07961892156271</v>
      </c>
      <c r="J49" s="28">
        <f t="shared" si="5"/>
        <v>59</v>
      </c>
    </row>
    <row r="50" spans="1:10" ht="12.75" hidden="1">
      <c r="A50" s="26">
        <f t="shared" si="8"/>
        <v>31</v>
      </c>
      <c r="B50" s="33"/>
      <c r="C50" s="24">
        <v>37</v>
      </c>
      <c r="D50" s="24"/>
      <c r="E50" s="27">
        <f t="shared" si="6"/>
        <v>42597</v>
      </c>
      <c r="F50" s="26">
        <f t="shared" si="7"/>
        <v>59</v>
      </c>
      <c r="G50" s="26">
        <f t="shared" si="2"/>
        <v>31</v>
      </c>
      <c r="H50" s="28">
        <f t="shared" si="3"/>
        <v>2071.012609936631</v>
      </c>
      <c r="I50" s="28">
        <f t="shared" si="4"/>
        <v>27.569590079697523</v>
      </c>
      <c r="J50" s="28">
        <f t="shared" si="5"/>
        <v>59</v>
      </c>
    </row>
    <row r="51" spans="1:10" ht="12.75" hidden="1">
      <c r="A51" s="26">
        <f t="shared" si="8"/>
        <v>30</v>
      </c>
      <c r="B51" s="33"/>
      <c r="C51" s="24">
        <v>38</v>
      </c>
      <c r="D51" s="24"/>
      <c r="E51" s="27">
        <f t="shared" si="6"/>
        <v>42628</v>
      </c>
      <c r="F51" s="26">
        <f t="shared" si="7"/>
        <v>59</v>
      </c>
      <c r="G51" s="26">
        <f t="shared" si="2"/>
        <v>31</v>
      </c>
      <c r="H51" s="28">
        <f t="shared" si="3"/>
        <v>2039.170049242512</v>
      </c>
      <c r="I51" s="28">
        <f t="shared" si="4"/>
        <v>27.157439305880803</v>
      </c>
      <c r="J51" s="28">
        <f t="shared" si="5"/>
        <v>59</v>
      </c>
    </row>
    <row r="52" spans="1:10" ht="12.75" hidden="1">
      <c r="A52" s="26">
        <f t="shared" si="8"/>
        <v>31</v>
      </c>
      <c r="B52" s="33"/>
      <c r="C52" s="24">
        <v>39</v>
      </c>
      <c r="D52" s="24"/>
      <c r="E52" s="27">
        <f t="shared" si="6"/>
        <v>42658</v>
      </c>
      <c r="F52" s="26">
        <f t="shared" si="7"/>
        <v>59</v>
      </c>
      <c r="G52" s="26">
        <f t="shared" si="2"/>
        <v>30</v>
      </c>
      <c r="H52" s="28">
        <f t="shared" si="3"/>
        <v>2006.0419077205725</v>
      </c>
      <c r="I52" s="28">
        <f t="shared" si="4"/>
        <v>25.871858478060346</v>
      </c>
      <c r="J52" s="28">
        <f t="shared" si="5"/>
        <v>59</v>
      </c>
    </row>
    <row r="53" spans="1:10" ht="12.75" hidden="1">
      <c r="A53" s="26">
        <f t="shared" si="8"/>
        <v>30</v>
      </c>
      <c r="B53" s="33"/>
      <c r="C53" s="24">
        <v>40</v>
      </c>
      <c r="D53" s="24"/>
      <c r="E53" s="27">
        <f t="shared" si="6"/>
        <v>42689</v>
      </c>
      <c r="F53" s="26">
        <f t="shared" si="7"/>
        <v>59</v>
      </c>
      <c r="G53" s="26">
        <f t="shared" si="2"/>
        <v>31</v>
      </c>
      <c r="H53" s="28">
        <f t="shared" si="3"/>
        <v>1973.3473783355687</v>
      </c>
      <c r="I53" s="28">
        <f t="shared" si="4"/>
        <v>26.305470614996274</v>
      </c>
      <c r="J53" s="28">
        <f t="shared" si="5"/>
        <v>59</v>
      </c>
    </row>
    <row r="54" spans="1:10" ht="12.75" hidden="1">
      <c r="A54" s="26">
        <f t="shared" si="8"/>
        <v>31</v>
      </c>
      <c r="B54" s="33"/>
      <c r="C54" s="24">
        <v>41</v>
      </c>
      <c r="D54" s="24"/>
      <c r="E54" s="27">
        <f t="shared" si="6"/>
        <v>42719</v>
      </c>
      <c r="F54" s="26">
        <f t="shared" si="7"/>
        <v>59</v>
      </c>
      <c r="G54" s="26">
        <f t="shared" si="2"/>
        <v>30</v>
      </c>
      <c r="H54" s="28">
        <f t="shared" si="3"/>
        <v>1939.3841152763227</v>
      </c>
      <c r="I54" s="28">
        <f t="shared" si="4"/>
        <v>25.036736940754043</v>
      </c>
      <c r="J54" s="28">
        <f t="shared" si="5"/>
        <v>59</v>
      </c>
    </row>
    <row r="55" spans="1:10" ht="12.75" hidden="1">
      <c r="A55" s="26">
        <f t="shared" si="8"/>
        <v>31</v>
      </c>
      <c r="B55" s="33"/>
      <c r="C55" s="24">
        <v>42</v>
      </c>
      <c r="D55" s="24"/>
      <c r="E55" s="27">
        <f t="shared" si="6"/>
        <v>42750</v>
      </c>
      <c r="F55" s="26">
        <f t="shared" si="7"/>
        <v>59</v>
      </c>
      <c r="G55" s="26">
        <f t="shared" si="2"/>
        <v>31</v>
      </c>
      <c r="H55" s="28">
        <f t="shared" si="3"/>
        <v>1905.8154941818416</v>
      </c>
      <c r="I55" s="28">
        <f t="shared" si="4"/>
        <v>25.431378905518898</v>
      </c>
      <c r="J55" s="28">
        <f t="shared" si="5"/>
        <v>59</v>
      </c>
    </row>
    <row r="56" spans="1:10" ht="12.75" hidden="1">
      <c r="A56" s="26">
        <f t="shared" si="8"/>
        <v>28</v>
      </c>
      <c r="B56" s="33"/>
      <c r="C56" s="24">
        <v>43</v>
      </c>
      <c r="D56" s="24"/>
      <c r="E56" s="27">
        <f t="shared" si="6"/>
        <v>42781</v>
      </c>
      <c r="F56" s="26">
        <f t="shared" si="7"/>
        <v>59</v>
      </c>
      <c r="G56" s="26">
        <f t="shared" si="2"/>
        <v>31</v>
      </c>
      <c r="H56" s="28">
        <f t="shared" si="3"/>
        <v>1871.8066836913222</v>
      </c>
      <c r="I56" s="28">
        <f t="shared" si="4"/>
        <v>24.991189509480705</v>
      </c>
      <c r="J56" s="28">
        <f t="shared" si="5"/>
        <v>59</v>
      </c>
    </row>
    <row r="57" spans="1:10" ht="12.75" hidden="1">
      <c r="A57" s="26">
        <f t="shared" si="8"/>
        <v>31</v>
      </c>
      <c r="B57" s="33"/>
      <c r="C57" s="24">
        <v>44</v>
      </c>
      <c r="D57" s="24"/>
      <c r="E57" s="27">
        <f t="shared" si="6"/>
        <v>42809</v>
      </c>
      <c r="F57" s="26">
        <f t="shared" si="7"/>
        <v>59</v>
      </c>
      <c r="G57" s="26">
        <f t="shared" si="2"/>
        <v>28</v>
      </c>
      <c r="H57" s="28">
        <f t="shared" si="3"/>
        <v>1834.9625669733232</v>
      </c>
      <c r="I57" s="28">
        <f t="shared" si="4"/>
        <v>22.155883282000996</v>
      </c>
      <c r="J57" s="28">
        <f t="shared" si="5"/>
        <v>59</v>
      </c>
    </row>
    <row r="58" spans="1:10" ht="12.75" hidden="1">
      <c r="A58" s="26">
        <f t="shared" si="8"/>
        <v>30</v>
      </c>
      <c r="B58" s="33"/>
      <c r="C58" s="24">
        <v>45</v>
      </c>
      <c r="D58" s="24"/>
      <c r="E58" s="27">
        <f t="shared" si="6"/>
        <v>42840</v>
      </c>
      <c r="F58" s="26">
        <f t="shared" si="7"/>
        <v>59</v>
      </c>
      <c r="G58" s="26">
        <f t="shared" si="2"/>
        <v>31</v>
      </c>
      <c r="H58" s="28">
        <f t="shared" si="3"/>
        <v>1800.0246534628236</v>
      </c>
      <c r="I58" s="28">
        <f t="shared" si="4"/>
        <v>24.062086489500444</v>
      </c>
      <c r="J58" s="28">
        <f t="shared" si="5"/>
        <v>59</v>
      </c>
    </row>
    <row r="59" spans="1:10" ht="12.75" hidden="1">
      <c r="A59" s="26">
        <f t="shared" si="8"/>
        <v>31</v>
      </c>
      <c r="B59" s="33"/>
      <c r="C59" s="24">
        <v>46</v>
      </c>
      <c r="D59" s="24"/>
      <c r="E59" s="27">
        <f t="shared" si="6"/>
        <v>42870</v>
      </c>
      <c r="F59" s="26">
        <f t="shared" si="7"/>
        <v>59</v>
      </c>
      <c r="G59" s="26">
        <f t="shared" si="2"/>
        <v>30</v>
      </c>
      <c r="H59" s="28">
        <f t="shared" si="3"/>
        <v>1763.8623678107315</v>
      </c>
      <c r="I59" s="28">
        <f t="shared" si="4"/>
        <v>22.837714347907905</v>
      </c>
      <c r="J59" s="28">
        <f t="shared" si="5"/>
        <v>59</v>
      </c>
    </row>
    <row r="60" spans="1:10" ht="12.75" hidden="1">
      <c r="A60" s="26">
        <f t="shared" si="8"/>
        <v>30</v>
      </c>
      <c r="B60" s="33"/>
      <c r="C60" s="24">
        <v>47</v>
      </c>
      <c r="D60" s="24"/>
      <c r="E60" s="27">
        <f t="shared" si="6"/>
        <v>42901</v>
      </c>
      <c r="F60" s="26">
        <f t="shared" si="7"/>
        <v>59</v>
      </c>
      <c r="G60" s="26">
        <f t="shared" si="2"/>
        <v>31</v>
      </c>
      <c r="H60" s="28">
        <f t="shared" si="3"/>
        <v>1727.992108773155</v>
      </c>
      <c r="I60" s="28">
        <f t="shared" si="4"/>
        <v>23.129740962423618</v>
      </c>
      <c r="J60" s="28">
        <f t="shared" si="5"/>
        <v>59</v>
      </c>
    </row>
    <row r="61" spans="1:10" ht="12.75" hidden="1">
      <c r="A61" s="26">
        <f t="shared" si="8"/>
        <v>31</v>
      </c>
      <c r="B61" s="33"/>
      <c r="C61" s="24">
        <v>48</v>
      </c>
      <c r="D61" s="24"/>
      <c r="E61" s="27">
        <f t="shared" si="6"/>
        <v>42931</v>
      </c>
      <c r="F61" s="26">
        <f t="shared" si="7"/>
        <v>59</v>
      </c>
      <c r="G61" s="26">
        <f t="shared" si="2"/>
        <v>30</v>
      </c>
      <c r="H61" s="28">
        <f t="shared" si="3"/>
        <v>1690.9159141497548</v>
      </c>
      <c r="I61" s="28">
        <f t="shared" si="4"/>
        <v>21.92380537659973</v>
      </c>
      <c r="J61" s="28">
        <f t="shared" si="5"/>
        <v>59</v>
      </c>
    </row>
    <row r="62" spans="1:10" ht="12.75" hidden="1">
      <c r="A62" s="26">
        <f t="shared" si="8"/>
        <v>31</v>
      </c>
      <c r="B62" s="33"/>
      <c r="C62" s="24">
        <v>49</v>
      </c>
      <c r="D62" s="24"/>
      <c r="E62" s="27">
        <f t="shared" si="6"/>
        <v>42962</v>
      </c>
      <c r="F62" s="26">
        <f>+IF(C62&gt;$E$3,0,$E$4)</f>
        <v>59</v>
      </c>
      <c r="G62" s="26">
        <f t="shared" si="2"/>
        <v>31</v>
      </c>
      <c r="H62" s="28">
        <f t="shared" si="3"/>
        <v>1654.0890994261472</v>
      </c>
      <c r="I62" s="28">
        <f t="shared" si="4"/>
        <v>22.17318527639241</v>
      </c>
      <c r="J62" s="28">
        <f t="shared" si="5"/>
        <v>59</v>
      </c>
    </row>
    <row r="63" spans="1:10" ht="12.75" hidden="1">
      <c r="A63" s="26">
        <f t="shared" si="8"/>
        <v>30</v>
      </c>
      <c r="B63" s="33"/>
      <c r="C63" s="24">
        <v>50</v>
      </c>
      <c r="D63" s="24"/>
      <c r="E63" s="27">
        <f t="shared" si="6"/>
        <v>42993</v>
      </c>
      <c r="F63" s="26">
        <f t="shared" si="7"/>
        <v>59</v>
      </c>
      <c r="G63" s="26">
        <f t="shared" si="2"/>
        <v>31</v>
      </c>
      <c r="H63" s="28">
        <f t="shared" si="3"/>
        <v>1616.7793702186361</v>
      </c>
      <c r="I63" s="28">
        <f t="shared" si="4"/>
        <v>21.690270792488857</v>
      </c>
      <c r="J63" s="28">
        <f t="shared" si="5"/>
        <v>59</v>
      </c>
    </row>
    <row r="64" spans="1:10" ht="12.75" hidden="1">
      <c r="A64" s="26">
        <f t="shared" si="8"/>
        <v>31</v>
      </c>
      <c r="B64" s="33"/>
      <c r="C64" s="24">
        <v>51</v>
      </c>
      <c r="D64" s="24"/>
      <c r="E64" s="27">
        <f t="shared" si="6"/>
        <v>43023</v>
      </c>
      <c r="F64" s="26">
        <f t="shared" si="7"/>
        <v>59</v>
      </c>
      <c r="G64" s="26">
        <f t="shared" si="2"/>
        <v>30</v>
      </c>
      <c r="H64" s="28">
        <f t="shared" si="3"/>
        <v>1578.2921700570225</v>
      </c>
      <c r="I64" s="28">
        <f t="shared" si="4"/>
        <v>20.51279983838635</v>
      </c>
      <c r="J64" s="28">
        <f t="shared" si="5"/>
        <v>59</v>
      </c>
    </row>
    <row r="65" spans="1:10" ht="12.75" hidden="1">
      <c r="A65" s="26">
        <f t="shared" si="8"/>
        <v>30</v>
      </c>
      <c r="B65" s="33"/>
      <c r="C65" s="24">
        <v>52</v>
      </c>
      <c r="D65" s="24"/>
      <c r="E65" s="27">
        <f t="shared" si="6"/>
        <v>43054</v>
      </c>
      <c r="F65" s="26">
        <f t="shared" si="7"/>
        <v>59</v>
      </c>
      <c r="G65" s="26">
        <f t="shared" si="2"/>
        <v>31</v>
      </c>
      <c r="H65" s="28">
        <f t="shared" si="3"/>
        <v>1539.9885065301173</v>
      </c>
      <c r="I65" s="28">
        <f t="shared" si="4"/>
        <v>20.696336473094675</v>
      </c>
      <c r="J65" s="28">
        <f t="shared" si="5"/>
        <v>59</v>
      </c>
    </row>
    <row r="66" spans="1:10" ht="12.75" hidden="1">
      <c r="A66" s="26">
        <f t="shared" si="8"/>
        <v>31</v>
      </c>
      <c r="B66" s="33"/>
      <c r="C66" s="24">
        <v>53</v>
      </c>
      <c r="D66" s="24"/>
      <c r="E66" s="27">
        <f t="shared" si="6"/>
        <v>43084</v>
      </c>
      <c r="F66" s="26">
        <f t="shared" si="7"/>
        <v>59</v>
      </c>
      <c r="G66" s="26">
        <f t="shared" si="2"/>
        <v>30</v>
      </c>
      <c r="H66" s="28">
        <f t="shared" si="3"/>
        <v>1500.5270264851288</v>
      </c>
      <c r="I66" s="28">
        <f t="shared" si="4"/>
        <v>19.53851995501155</v>
      </c>
      <c r="J66" s="28">
        <f t="shared" si="5"/>
        <v>59</v>
      </c>
    </row>
    <row r="67" spans="1:10" ht="12.75" hidden="1">
      <c r="A67" s="26">
        <f t="shared" si="8"/>
        <v>31</v>
      </c>
      <c r="B67" s="33"/>
      <c r="C67" s="24">
        <v>54</v>
      </c>
      <c r="D67" s="24"/>
      <c r="E67" s="27">
        <f t="shared" si="6"/>
        <v>43115</v>
      </c>
      <c r="F67" s="26">
        <f t="shared" si="7"/>
        <v>59</v>
      </c>
      <c r="G67" s="26">
        <f t="shared" si="2"/>
        <v>31</v>
      </c>
      <c r="H67" s="28">
        <f t="shared" si="3"/>
        <v>1461.203619207493</v>
      </c>
      <c r="I67" s="28">
        <f t="shared" si="4"/>
        <v>19.676592722364237</v>
      </c>
      <c r="J67" s="28">
        <f t="shared" si="5"/>
        <v>59</v>
      </c>
    </row>
    <row r="68" spans="1:10" ht="12.75" hidden="1">
      <c r="A68" s="26">
        <f t="shared" si="8"/>
        <v>28</v>
      </c>
      <c r="B68" s="33"/>
      <c r="C68" s="24">
        <v>55</v>
      </c>
      <c r="D68" s="24"/>
      <c r="E68" s="27">
        <f t="shared" si="6"/>
        <v>43146</v>
      </c>
      <c r="F68" s="26">
        <f t="shared" si="7"/>
        <v>59</v>
      </c>
      <c r="G68" s="26">
        <f t="shared" si="2"/>
        <v>31</v>
      </c>
      <c r="H68" s="28">
        <f t="shared" si="3"/>
        <v>1421.3645593252718</v>
      </c>
      <c r="I68" s="28">
        <f t="shared" si="4"/>
        <v>19.160940117778935</v>
      </c>
      <c r="J68" s="28">
        <f t="shared" si="5"/>
        <v>59</v>
      </c>
    </row>
    <row r="69" spans="1:10" ht="12.75" hidden="1">
      <c r="A69" s="26">
        <f t="shared" si="8"/>
        <v>31</v>
      </c>
      <c r="B69" s="33"/>
      <c r="C69" s="24">
        <v>56</v>
      </c>
      <c r="D69" s="24"/>
      <c r="E69" s="27">
        <f t="shared" si="6"/>
        <v>43174</v>
      </c>
      <c r="F69" s="26">
        <f t="shared" si="7"/>
        <v>59</v>
      </c>
      <c r="G69" s="26">
        <f t="shared" si="2"/>
        <v>28</v>
      </c>
      <c r="H69" s="28">
        <f t="shared" si="3"/>
        <v>1379.1887258121014</v>
      </c>
      <c r="I69" s="28">
        <f t="shared" si="4"/>
        <v>16.824166486829764</v>
      </c>
      <c r="J69" s="28">
        <f t="shared" si="5"/>
        <v>59</v>
      </c>
    </row>
    <row r="70" spans="1:10" ht="12.75" hidden="1">
      <c r="A70" s="26">
        <f t="shared" si="8"/>
        <v>30</v>
      </c>
      <c r="B70" s="33"/>
      <c r="C70" s="24">
        <v>57</v>
      </c>
      <c r="D70" s="24"/>
      <c r="E70" s="27">
        <f t="shared" si="6"/>
        <v>43205</v>
      </c>
      <c r="F70" s="26">
        <f t="shared" si="7"/>
        <v>59</v>
      </c>
      <c r="G70" s="26">
        <f t="shared" si="2"/>
        <v>31</v>
      </c>
      <c r="H70" s="28">
        <f t="shared" si="3"/>
        <v>1338.2741946947574</v>
      </c>
      <c r="I70" s="28">
        <f t="shared" si="4"/>
        <v>18.085468882656045</v>
      </c>
      <c r="J70" s="28">
        <f t="shared" si="5"/>
        <v>59</v>
      </c>
    </row>
    <row r="71" spans="1:10" ht="12.75" hidden="1">
      <c r="A71" s="26">
        <f t="shared" si="8"/>
        <v>31</v>
      </c>
      <c r="B71" s="33"/>
      <c r="C71" s="24">
        <v>58</v>
      </c>
      <c r="D71" s="24"/>
      <c r="E71" s="27">
        <f t="shared" si="6"/>
        <v>43235</v>
      </c>
      <c r="F71" s="26">
        <f t="shared" si="7"/>
        <v>59</v>
      </c>
      <c r="G71" s="26">
        <f t="shared" si="2"/>
        <v>30</v>
      </c>
      <c r="H71" s="28">
        <f t="shared" si="3"/>
        <v>1296.2534753500636</v>
      </c>
      <c r="I71" s="28">
        <f t="shared" si="4"/>
        <v>16.979280655306084</v>
      </c>
      <c r="J71" s="28">
        <f t="shared" si="5"/>
        <v>59</v>
      </c>
    </row>
    <row r="72" spans="1:10" ht="12.75" hidden="1">
      <c r="A72" s="26">
        <f t="shared" si="8"/>
        <v>30</v>
      </c>
      <c r="B72" s="33"/>
      <c r="C72" s="24">
        <v>59</v>
      </c>
      <c r="D72" s="24"/>
      <c r="E72" s="27">
        <f t="shared" si="6"/>
        <v>43266</v>
      </c>
      <c r="F72" s="26">
        <f t="shared" si="7"/>
        <v>59</v>
      </c>
      <c r="G72" s="26">
        <f t="shared" si="2"/>
        <v>31</v>
      </c>
      <c r="H72" s="28">
        <f t="shared" si="3"/>
        <v>1254.251404243859</v>
      </c>
      <c r="I72" s="28">
        <f t="shared" si="4"/>
        <v>16.997928893795365</v>
      </c>
      <c r="J72" s="28">
        <f t="shared" si="5"/>
        <v>59</v>
      </c>
    </row>
    <row r="73" spans="1:10" ht="12.75" hidden="1">
      <c r="A73" s="26">
        <f t="shared" si="8"/>
        <v>31</v>
      </c>
      <c r="B73" s="33"/>
      <c r="C73" s="24">
        <v>60</v>
      </c>
      <c r="D73" s="24"/>
      <c r="E73" s="27">
        <f t="shared" si="6"/>
        <v>43296</v>
      </c>
      <c r="F73" s="26">
        <f t="shared" si="7"/>
        <v>59</v>
      </c>
      <c r="G73" s="26">
        <f t="shared" si="2"/>
        <v>30</v>
      </c>
      <c r="H73" s="28">
        <f t="shared" si="3"/>
        <v>1211.164650340505</v>
      </c>
      <c r="I73" s="28">
        <f t="shared" si="4"/>
        <v>15.913246096645874</v>
      </c>
      <c r="J73" s="28">
        <f t="shared" si="5"/>
        <v>59</v>
      </c>
    </row>
    <row r="74" spans="1:10" ht="12.75" hidden="1">
      <c r="A74" s="26">
        <f t="shared" si="8"/>
        <v>31</v>
      </c>
      <c r="B74" s="33"/>
      <c r="C74" s="24">
        <v>61</v>
      </c>
      <c r="D74" s="24"/>
      <c r="E74" s="27">
        <f t="shared" si="6"/>
        <v>43327</v>
      </c>
      <c r="F74" s="26">
        <f t="shared" si="7"/>
        <v>59</v>
      </c>
      <c r="G74" s="26">
        <f t="shared" si="2"/>
        <v>31</v>
      </c>
      <c r="H74" s="28">
        <f t="shared" si="3"/>
        <v>1168.0467991614419</v>
      </c>
      <c r="I74" s="28">
        <f t="shared" si="4"/>
        <v>15.882148820936944</v>
      </c>
      <c r="J74" s="28">
        <f t="shared" si="5"/>
        <v>59</v>
      </c>
    </row>
    <row r="75" spans="1:10" ht="12.75" hidden="1">
      <c r="A75" s="26">
        <f t="shared" si="8"/>
        <v>30</v>
      </c>
      <c r="B75" s="33"/>
      <c r="C75" s="24">
        <v>62</v>
      </c>
      <c r="D75" s="24"/>
      <c r="E75" s="27">
        <f t="shared" si="6"/>
        <v>43358</v>
      </c>
      <c r="F75" s="26">
        <f t="shared" si="7"/>
        <v>59</v>
      </c>
      <c r="G75" s="26">
        <f t="shared" si="2"/>
        <v>31</v>
      </c>
      <c r="H75" s="28">
        <f t="shared" si="3"/>
        <v>1124.3635383751282</v>
      </c>
      <c r="I75" s="28">
        <f t="shared" si="4"/>
        <v>15.316739213686297</v>
      </c>
      <c r="J75" s="28">
        <f t="shared" si="5"/>
        <v>59</v>
      </c>
    </row>
    <row r="76" spans="1:10" ht="12.75" hidden="1">
      <c r="A76" s="26">
        <f t="shared" si="8"/>
        <v>31</v>
      </c>
      <c r="B76" s="33"/>
      <c r="C76" s="24">
        <v>63</v>
      </c>
      <c r="D76" s="24"/>
      <c r="E76" s="27">
        <f t="shared" si="6"/>
        <v>43388</v>
      </c>
      <c r="F76" s="26">
        <f t="shared" si="7"/>
        <v>59</v>
      </c>
      <c r="G76" s="26">
        <f t="shared" si="2"/>
        <v>30</v>
      </c>
      <c r="H76" s="28">
        <f t="shared" si="3"/>
        <v>1079.6288392770998</v>
      </c>
      <c r="I76" s="28">
        <f t="shared" si="4"/>
        <v>14.265300901971507</v>
      </c>
      <c r="J76" s="28">
        <f t="shared" si="5"/>
        <v>59</v>
      </c>
    </row>
    <row r="77" spans="1:10" ht="12.75" hidden="1">
      <c r="A77" s="26">
        <f t="shared" si="8"/>
        <v>30</v>
      </c>
      <c r="B77" s="33"/>
      <c r="C77" s="24">
        <v>64</v>
      </c>
      <c r="D77" s="24"/>
      <c r="E77" s="27">
        <f t="shared" si="6"/>
        <v>43419</v>
      </c>
      <c r="F77" s="26">
        <f t="shared" si="7"/>
        <v>59</v>
      </c>
      <c r="G77" s="26">
        <f t="shared" si="2"/>
        <v>31</v>
      </c>
      <c r="H77" s="28">
        <f t="shared" si="3"/>
        <v>1034.7861430689118</v>
      </c>
      <c r="I77" s="28">
        <f t="shared" si="4"/>
        <v>14.157303791812021</v>
      </c>
      <c r="J77" s="28">
        <f t="shared" si="5"/>
        <v>59</v>
      </c>
    </row>
    <row r="78" spans="1:10" ht="12.75" hidden="1">
      <c r="A78" s="26">
        <f t="shared" si="8"/>
        <v>31</v>
      </c>
      <c r="B78" s="33"/>
      <c r="C78" s="24">
        <v>65</v>
      </c>
      <c r="D78" s="24"/>
      <c r="E78" s="27">
        <f t="shared" si="6"/>
        <v>43449</v>
      </c>
      <c r="F78" s="26">
        <f aca="true" t="shared" si="9" ref="F78:F109">+IF(C78&gt;$E$3,0,$E$4)</f>
        <v>59</v>
      </c>
      <c r="G78" s="26">
        <f t="shared" si="2"/>
        <v>30</v>
      </c>
      <c r="H78" s="28">
        <f t="shared" si="3"/>
        <v>988.9149356669011</v>
      </c>
      <c r="I78" s="28">
        <f t="shared" si="4"/>
        <v>13.12879259798941</v>
      </c>
      <c r="J78" s="28">
        <f t="shared" si="5"/>
        <v>59</v>
      </c>
    </row>
    <row r="79" spans="1:10" ht="12.75" hidden="1">
      <c r="A79" s="26">
        <f aca="true" t="shared" si="10" ref="A79:A110">DAY(EOMONTH(EDATE($E$6,C78),0))</f>
        <v>31</v>
      </c>
      <c r="B79" s="33"/>
      <c r="C79" s="24">
        <v>66</v>
      </c>
      <c r="D79" s="24"/>
      <c r="E79" s="27">
        <f t="shared" si="6"/>
        <v>43480</v>
      </c>
      <c r="F79" s="26">
        <f t="shared" si="9"/>
        <v>59</v>
      </c>
      <c r="G79" s="26">
        <f aca="true" t="shared" si="11" ref="G79:G133">+(E79-E78)</f>
        <v>31</v>
      </c>
      <c r="H79" s="28">
        <f aca="true" t="shared" si="12" ref="H79:H133">+H78+I79-F79</f>
        <v>942.8826970485542</v>
      </c>
      <c r="I79" s="28">
        <f aca="true" t="shared" si="13" ref="I79:I133">+((1+$E$10/$E$8)^G79-1)*H78</f>
        <v>12.967761381653123</v>
      </c>
      <c r="J79" s="28">
        <f aca="true" t="shared" si="14" ref="J79:J133">+F79</f>
        <v>59</v>
      </c>
    </row>
    <row r="80" spans="1:10" ht="12.75" hidden="1">
      <c r="A80" s="26">
        <f t="shared" si="10"/>
        <v>28</v>
      </c>
      <c r="B80" s="33"/>
      <c r="C80" s="24">
        <v>67</v>
      </c>
      <c r="D80" s="24"/>
      <c r="E80" s="27">
        <f aca="true" t="shared" si="15" ref="E80:E133">+DATE(YEAR(E79),MONTH(E79)+1,IF($E$7&gt;A80,A80,$E$7))</f>
        <v>43511</v>
      </c>
      <c r="F80" s="26">
        <f t="shared" si="9"/>
        <v>59</v>
      </c>
      <c r="G80" s="26">
        <f t="shared" si="11"/>
        <v>31</v>
      </c>
      <c r="H80" s="28">
        <f t="shared" si="12"/>
        <v>896.2468321073189</v>
      </c>
      <c r="I80" s="28">
        <f t="shared" si="13"/>
        <v>12.364135058764711</v>
      </c>
      <c r="J80" s="28">
        <f t="shared" si="14"/>
        <v>59</v>
      </c>
    </row>
    <row r="81" spans="1:10" ht="12.75" hidden="1">
      <c r="A81" s="26">
        <f t="shared" si="10"/>
        <v>31</v>
      </c>
      <c r="B81" s="33"/>
      <c r="C81" s="24">
        <v>68</v>
      </c>
      <c r="D81" s="24"/>
      <c r="E81" s="27">
        <f t="shared" si="15"/>
        <v>43539</v>
      </c>
      <c r="F81" s="26">
        <f t="shared" si="9"/>
        <v>59</v>
      </c>
      <c r="G81" s="26">
        <f t="shared" si="11"/>
        <v>28</v>
      </c>
      <c r="H81" s="28">
        <f t="shared" si="12"/>
        <v>847.8553743125821</v>
      </c>
      <c r="I81" s="28">
        <f t="shared" si="13"/>
        <v>10.608542205263074</v>
      </c>
      <c r="J81" s="28">
        <f t="shared" si="14"/>
        <v>59</v>
      </c>
    </row>
    <row r="82" spans="1:10" ht="12.75" hidden="1">
      <c r="A82" s="26">
        <f t="shared" si="10"/>
        <v>30</v>
      </c>
      <c r="B82" s="33"/>
      <c r="C82" s="24">
        <v>69</v>
      </c>
      <c r="D82" s="24"/>
      <c r="E82" s="27">
        <f t="shared" si="15"/>
        <v>43570</v>
      </c>
      <c r="F82" s="26">
        <f t="shared" si="9"/>
        <v>59</v>
      </c>
      <c r="G82" s="26">
        <f t="shared" si="11"/>
        <v>31</v>
      </c>
      <c r="H82" s="28">
        <f t="shared" si="12"/>
        <v>799.9734045735197</v>
      </c>
      <c r="I82" s="28">
        <f t="shared" si="13"/>
        <v>11.118030260937587</v>
      </c>
      <c r="J82" s="28">
        <f t="shared" si="14"/>
        <v>59</v>
      </c>
    </row>
    <row r="83" spans="1:10" ht="12.75" hidden="1">
      <c r="A83" s="26">
        <f t="shared" si="10"/>
        <v>31</v>
      </c>
      <c r="B83" s="33"/>
      <c r="C83" s="24">
        <v>70</v>
      </c>
      <c r="D83" s="24"/>
      <c r="E83" s="27">
        <f t="shared" si="15"/>
        <v>43600</v>
      </c>
      <c r="F83" s="26">
        <f t="shared" si="9"/>
        <v>59</v>
      </c>
      <c r="G83" s="26">
        <f t="shared" si="11"/>
        <v>30</v>
      </c>
      <c r="H83" s="28">
        <f t="shared" si="12"/>
        <v>751.1230233936992</v>
      </c>
      <c r="I83" s="28">
        <f t="shared" si="13"/>
        <v>10.149618820179528</v>
      </c>
      <c r="J83" s="28">
        <f t="shared" si="14"/>
        <v>59</v>
      </c>
    </row>
    <row r="84" spans="1:10" ht="12.75" hidden="1">
      <c r="A84" s="26">
        <f t="shared" si="10"/>
        <v>30</v>
      </c>
      <c r="B84" s="33"/>
      <c r="C84" s="24">
        <v>71</v>
      </c>
      <c r="D84" s="24"/>
      <c r="E84" s="27">
        <f t="shared" si="15"/>
        <v>43631</v>
      </c>
      <c r="F84" s="26">
        <f t="shared" si="9"/>
        <v>59</v>
      </c>
      <c r="G84" s="26">
        <f t="shared" si="11"/>
        <v>31</v>
      </c>
      <c r="H84" s="28">
        <f t="shared" si="12"/>
        <v>701.972590615643</v>
      </c>
      <c r="I84" s="28">
        <f t="shared" si="13"/>
        <v>9.849567221943776</v>
      </c>
      <c r="J84" s="28">
        <f t="shared" si="14"/>
        <v>59</v>
      </c>
    </row>
    <row r="85" spans="1:10" ht="12.75" hidden="1">
      <c r="A85" s="26">
        <f t="shared" si="10"/>
        <v>31</v>
      </c>
      <c r="B85" s="33"/>
      <c r="C85" s="24">
        <v>72</v>
      </c>
      <c r="D85" s="24"/>
      <c r="E85" s="27">
        <f t="shared" si="15"/>
        <v>43661</v>
      </c>
      <c r="F85" s="26">
        <f t="shared" si="9"/>
        <v>59</v>
      </c>
      <c r="G85" s="26">
        <f t="shared" si="11"/>
        <v>30</v>
      </c>
      <c r="H85" s="28">
        <f t="shared" si="12"/>
        <v>651.8788294683721</v>
      </c>
      <c r="I85" s="28">
        <f t="shared" si="13"/>
        <v>8.906238852729166</v>
      </c>
      <c r="J85" s="28">
        <f t="shared" si="14"/>
        <v>59</v>
      </c>
    </row>
    <row r="86" spans="1:10" ht="12.75" hidden="1">
      <c r="A86" s="26">
        <f t="shared" si="10"/>
        <v>31</v>
      </c>
      <c r="B86" s="33"/>
      <c r="C86" s="24">
        <v>73</v>
      </c>
      <c r="D86" s="24"/>
      <c r="E86" s="27">
        <f t="shared" si="15"/>
        <v>43692</v>
      </c>
      <c r="F86" s="26">
        <f t="shared" si="9"/>
        <v>59</v>
      </c>
      <c r="G86" s="26">
        <f t="shared" si="11"/>
        <v>31</v>
      </c>
      <c r="H86" s="28">
        <f t="shared" si="12"/>
        <v>601.4269955496098</v>
      </c>
      <c r="I86" s="28">
        <f t="shared" si="13"/>
        <v>8.548166081237731</v>
      </c>
      <c r="J86" s="28">
        <f t="shared" si="14"/>
        <v>59</v>
      </c>
    </row>
    <row r="87" spans="1:10" ht="12.75" hidden="1">
      <c r="A87" s="26">
        <f t="shared" si="10"/>
        <v>30</v>
      </c>
      <c r="B87" s="33"/>
      <c r="C87" s="24">
        <v>74</v>
      </c>
      <c r="D87" s="24"/>
      <c r="E87" s="27">
        <f t="shared" si="15"/>
        <v>43723</v>
      </c>
      <c r="F87" s="26">
        <f t="shared" si="9"/>
        <v>59</v>
      </c>
      <c r="G87" s="26">
        <f t="shared" si="11"/>
        <v>31</v>
      </c>
      <c r="H87" s="28">
        <f t="shared" si="12"/>
        <v>550.3135806192471</v>
      </c>
      <c r="I87" s="28">
        <f t="shared" si="13"/>
        <v>7.886585069637281</v>
      </c>
      <c r="J87" s="28">
        <f t="shared" si="14"/>
        <v>59</v>
      </c>
    </row>
    <row r="88" spans="1:10" ht="12.75" hidden="1">
      <c r="A88" s="26">
        <f t="shared" si="10"/>
        <v>31</v>
      </c>
      <c r="B88" s="33"/>
      <c r="C88" s="24">
        <v>75</v>
      </c>
      <c r="D88" s="24"/>
      <c r="E88" s="27">
        <f t="shared" si="15"/>
        <v>43753</v>
      </c>
      <c r="F88" s="26">
        <f t="shared" si="9"/>
        <v>59</v>
      </c>
      <c r="G88" s="26">
        <f t="shared" si="11"/>
        <v>30</v>
      </c>
      <c r="H88" s="28">
        <f t="shared" si="12"/>
        <v>498.2956540768406</v>
      </c>
      <c r="I88" s="28">
        <f t="shared" si="13"/>
        <v>6.982073457593519</v>
      </c>
      <c r="J88" s="28">
        <f t="shared" si="14"/>
        <v>59</v>
      </c>
    </row>
    <row r="89" spans="1:10" ht="12.75" hidden="1">
      <c r="A89" s="26">
        <f t="shared" si="10"/>
        <v>30</v>
      </c>
      <c r="B89" s="33"/>
      <c r="C89" s="24">
        <v>76</v>
      </c>
      <c r="D89" s="24"/>
      <c r="E89" s="27">
        <f t="shared" si="15"/>
        <v>43784</v>
      </c>
      <c r="F89" s="26">
        <f t="shared" si="9"/>
        <v>59</v>
      </c>
      <c r="G89" s="26">
        <f t="shared" si="11"/>
        <v>31</v>
      </c>
      <c r="H89" s="28">
        <f t="shared" si="12"/>
        <v>445.82986536896306</v>
      </c>
      <c r="I89" s="28">
        <f t="shared" si="13"/>
        <v>6.5342112921224755</v>
      </c>
      <c r="J89" s="28">
        <f t="shared" si="14"/>
        <v>59</v>
      </c>
    </row>
    <row r="90" spans="1:10" ht="12.75" hidden="1">
      <c r="A90" s="26">
        <f t="shared" si="10"/>
        <v>31</v>
      </c>
      <c r="B90" s="33"/>
      <c r="C90" s="24">
        <v>77</v>
      </c>
      <c r="D90" s="24"/>
      <c r="E90" s="27">
        <f t="shared" si="15"/>
        <v>43814</v>
      </c>
      <c r="F90" s="26">
        <f t="shared" si="9"/>
        <v>59</v>
      </c>
      <c r="G90" s="26">
        <f t="shared" si="11"/>
        <v>30</v>
      </c>
      <c r="H90" s="28">
        <f t="shared" si="12"/>
        <v>392.48630740350706</v>
      </c>
      <c r="I90" s="28">
        <f t="shared" si="13"/>
        <v>5.656442034544003</v>
      </c>
      <c r="J90" s="28">
        <f t="shared" si="14"/>
        <v>59</v>
      </c>
    </row>
    <row r="91" spans="1:10" ht="12.75" hidden="1">
      <c r="A91" s="26">
        <f t="shared" si="10"/>
        <v>31</v>
      </c>
      <c r="B91" s="33"/>
      <c r="C91" s="24">
        <v>78</v>
      </c>
      <c r="D91" s="24"/>
      <c r="E91" s="27">
        <f t="shared" si="15"/>
        <v>43845</v>
      </c>
      <c r="F91" s="26">
        <f t="shared" si="9"/>
        <v>59</v>
      </c>
      <c r="G91" s="26">
        <f t="shared" si="11"/>
        <v>31</v>
      </c>
      <c r="H91" s="28">
        <f t="shared" si="12"/>
        <v>338.63302791141655</v>
      </c>
      <c r="I91" s="28">
        <f t="shared" si="13"/>
        <v>5.146720507909491</v>
      </c>
      <c r="J91" s="28">
        <f t="shared" si="14"/>
        <v>59</v>
      </c>
    </row>
    <row r="92" spans="1:10" ht="12.75" hidden="1">
      <c r="A92" s="26">
        <f t="shared" si="10"/>
        <v>29</v>
      </c>
      <c r="B92" s="33"/>
      <c r="C92" s="24">
        <v>79</v>
      </c>
      <c r="D92" s="24"/>
      <c r="E92" s="27">
        <f t="shared" si="15"/>
        <v>43876</v>
      </c>
      <c r="F92" s="26">
        <f t="shared" si="9"/>
        <v>59</v>
      </c>
      <c r="G92" s="26">
        <f t="shared" si="11"/>
        <v>31</v>
      </c>
      <c r="H92" s="28">
        <f t="shared" si="12"/>
        <v>284.0735638397576</v>
      </c>
      <c r="I92" s="28">
        <f t="shared" si="13"/>
        <v>4.440535928341029</v>
      </c>
      <c r="J92" s="28">
        <f t="shared" si="14"/>
        <v>59</v>
      </c>
    </row>
    <row r="93" spans="1:10" ht="12.75" hidden="1">
      <c r="A93" s="26">
        <f t="shared" si="10"/>
        <v>31</v>
      </c>
      <c r="B93" s="33"/>
      <c r="C93" s="24">
        <v>80</v>
      </c>
      <c r="D93" s="24"/>
      <c r="E93" s="27">
        <f t="shared" si="15"/>
        <v>43905</v>
      </c>
      <c r="F93" s="26">
        <f t="shared" si="9"/>
        <v>59</v>
      </c>
      <c r="G93" s="26">
        <f t="shared" si="11"/>
        <v>29</v>
      </c>
      <c r="H93" s="28">
        <f t="shared" si="12"/>
        <v>228.55685919341937</v>
      </c>
      <c r="I93" s="28">
        <f t="shared" si="13"/>
        <v>3.483295353661815</v>
      </c>
      <c r="J93" s="28">
        <f t="shared" si="14"/>
        <v>59</v>
      </c>
    </row>
    <row r="94" spans="1:10" ht="12.75" hidden="1">
      <c r="A94" s="26">
        <f t="shared" si="10"/>
        <v>30</v>
      </c>
      <c r="B94" s="33"/>
      <c r="C94" s="24">
        <v>81</v>
      </c>
      <c r="D94" s="24"/>
      <c r="E94" s="27">
        <f t="shared" si="15"/>
        <v>43936</v>
      </c>
      <c r="F94" s="26">
        <f t="shared" si="9"/>
        <v>59</v>
      </c>
      <c r="G94" s="26">
        <f t="shared" si="11"/>
        <v>31</v>
      </c>
      <c r="H94" s="28">
        <f t="shared" si="12"/>
        <v>172.55395298305012</v>
      </c>
      <c r="I94" s="28">
        <f t="shared" si="13"/>
        <v>2.997093789630742</v>
      </c>
      <c r="J94" s="28">
        <f t="shared" si="14"/>
        <v>59</v>
      </c>
    </row>
    <row r="95" spans="1:10" ht="12.75" hidden="1">
      <c r="A95" s="26">
        <f t="shared" si="10"/>
        <v>31</v>
      </c>
      <c r="B95" s="33"/>
      <c r="C95" s="24">
        <v>82</v>
      </c>
      <c r="D95" s="24"/>
      <c r="E95" s="27">
        <f t="shared" si="15"/>
        <v>43966</v>
      </c>
      <c r="F95" s="26">
        <f t="shared" si="9"/>
        <v>59</v>
      </c>
      <c r="G95" s="26">
        <f t="shared" si="11"/>
        <v>30</v>
      </c>
      <c r="H95" s="28">
        <f t="shared" si="12"/>
        <v>115.74322182458971</v>
      </c>
      <c r="I95" s="28">
        <f t="shared" si="13"/>
        <v>2.1892688415395747</v>
      </c>
      <c r="J95" s="28">
        <f t="shared" si="14"/>
        <v>59</v>
      </c>
    </row>
    <row r="96" spans="1:10" ht="12.75" hidden="1">
      <c r="A96" s="26">
        <f t="shared" si="10"/>
        <v>30</v>
      </c>
      <c r="B96" s="33"/>
      <c r="C96" s="24">
        <v>83</v>
      </c>
      <c r="D96" s="24"/>
      <c r="E96" s="27">
        <f t="shared" si="15"/>
        <v>43997</v>
      </c>
      <c r="F96" s="26">
        <f t="shared" si="9"/>
        <v>59</v>
      </c>
      <c r="G96" s="26">
        <f t="shared" si="11"/>
        <v>31</v>
      </c>
      <c r="H96" s="28">
        <f t="shared" si="12"/>
        <v>58.26097671738323</v>
      </c>
      <c r="I96" s="28">
        <f t="shared" si="13"/>
        <v>1.517754892793517</v>
      </c>
      <c r="J96" s="28">
        <f t="shared" si="14"/>
        <v>59</v>
      </c>
    </row>
    <row r="97" spans="1:10" ht="12.75" hidden="1">
      <c r="A97" s="26">
        <f t="shared" si="10"/>
        <v>31</v>
      </c>
      <c r="B97" s="33"/>
      <c r="C97" s="24">
        <v>84</v>
      </c>
      <c r="D97" s="24"/>
      <c r="E97" s="27">
        <f>+DATE(YEAR(E96),MONTH(E96)+1,IF($E$7&gt;A97,A97,$E$7))</f>
        <v>44027</v>
      </c>
      <c r="F97" s="26">
        <f t="shared" si="9"/>
        <v>59</v>
      </c>
      <c r="G97" s="26">
        <f t="shared" si="11"/>
        <v>30</v>
      </c>
      <c r="H97" s="28">
        <f t="shared" si="12"/>
        <v>0.0001596732066673212</v>
      </c>
      <c r="I97" s="28">
        <f t="shared" si="13"/>
        <v>0.7391829558234391</v>
      </c>
      <c r="J97" s="28">
        <f t="shared" si="14"/>
        <v>59</v>
      </c>
    </row>
    <row r="98" spans="1:10" ht="12.75" hidden="1">
      <c r="A98" s="26">
        <f t="shared" si="10"/>
        <v>31</v>
      </c>
      <c r="B98" s="33"/>
      <c r="C98" s="24">
        <v>85</v>
      </c>
      <c r="D98" s="24"/>
      <c r="E98" s="27">
        <f t="shared" si="15"/>
        <v>44058</v>
      </c>
      <c r="F98" s="26">
        <f t="shared" si="9"/>
        <v>0</v>
      </c>
      <c r="G98" s="26">
        <f t="shared" si="11"/>
        <v>31</v>
      </c>
      <c r="H98" s="28">
        <f t="shared" si="12"/>
        <v>0.0001617670207745061</v>
      </c>
      <c r="I98" s="28">
        <f t="shared" si="13"/>
        <v>2.0938141071849003E-06</v>
      </c>
      <c r="J98" s="28">
        <f t="shared" si="14"/>
        <v>0</v>
      </c>
    </row>
    <row r="99" spans="1:10" ht="12.75" hidden="1">
      <c r="A99" s="26">
        <f t="shared" si="10"/>
        <v>30</v>
      </c>
      <c r="B99" s="33"/>
      <c r="C99" s="24">
        <v>86</v>
      </c>
      <c r="D99" s="24"/>
      <c r="E99" s="27">
        <f t="shared" si="15"/>
        <v>44089</v>
      </c>
      <c r="F99" s="26">
        <f t="shared" si="9"/>
        <v>0</v>
      </c>
      <c r="G99" s="26">
        <f t="shared" si="11"/>
        <v>31</v>
      </c>
      <c r="H99" s="28">
        <f t="shared" si="12"/>
        <v>0.00016388829131979324</v>
      </c>
      <c r="I99" s="28">
        <f t="shared" si="13"/>
        <v>2.1212705452871345E-06</v>
      </c>
      <c r="J99" s="28">
        <f t="shared" si="14"/>
        <v>0</v>
      </c>
    </row>
    <row r="100" spans="1:10" ht="12.75" hidden="1">
      <c r="A100" s="26">
        <f t="shared" si="10"/>
        <v>31</v>
      </c>
      <c r="B100" s="33"/>
      <c r="C100" s="24">
        <v>87</v>
      </c>
      <c r="D100" s="24"/>
      <c r="E100" s="27">
        <f t="shared" si="15"/>
        <v>44119</v>
      </c>
      <c r="F100" s="26">
        <f t="shared" si="9"/>
        <v>0</v>
      </c>
      <c r="G100" s="26">
        <f t="shared" si="11"/>
        <v>30</v>
      </c>
      <c r="H100" s="28">
        <f t="shared" si="12"/>
        <v>0.00016596761505290313</v>
      </c>
      <c r="I100" s="28">
        <f t="shared" si="13"/>
        <v>2.079323733109889E-06</v>
      </c>
      <c r="J100" s="28">
        <f t="shared" si="14"/>
        <v>0</v>
      </c>
    </row>
    <row r="101" spans="1:10" ht="12.75" hidden="1">
      <c r="A101" s="26">
        <f t="shared" si="10"/>
        <v>30</v>
      </c>
      <c r="B101" s="33"/>
      <c r="C101" s="24">
        <v>88</v>
      </c>
      <c r="D101" s="24"/>
      <c r="E101" s="27">
        <f t="shared" si="15"/>
        <v>44150</v>
      </c>
      <c r="F101" s="26">
        <f t="shared" si="9"/>
        <v>0</v>
      </c>
      <c r="G101" s="26">
        <f t="shared" si="11"/>
        <v>31</v>
      </c>
      <c r="H101" s="28">
        <f t="shared" si="12"/>
        <v>0.00016814396849996346</v>
      </c>
      <c r="I101" s="28">
        <f t="shared" si="13"/>
        <v>2.176353447060334E-06</v>
      </c>
      <c r="J101" s="28">
        <f t="shared" si="14"/>
        <v>0</v>
      </c>
    </row>
    <row r="102" spans="1:10" ht="12.75" hidden="1">
      <c r="A102" s="26">
        <f t="shared" si="10"/>
        <v>31</v>
      </c>
      <c r="B102" s="33"/>
      <c r="C102" s="24">
        <v>89</v>
      </c>
      <c r="D102" s="24"/>
      <c r="E102" s="27">
        <f t="shared" si="15"/>
        <v>44180</v>
      </c>
      <c r="F102" s="26">
        <f t="shared" si="9"/>
        <v>0</v>
      </c>
      <c r="G102" s="26">
        <f t="shared" si="11"/>
        <v>30</v>
      </c>
      <c r="H102" s="28">
        <f t="shared" si="12"/>
        <v>0.00017027728590455484</v>
      </c>
      <c r="I102" s="28">
        <f t="shared" si="13"/>
        <v>2.1333174045913696E-06</v>
      </c>
      <c r="J102" s="28">
        <f t="shared" si="14"/>
        <v>0</v>
      </c>
    </row>
    <row r="103" spans="1:10" ht="12.75" hidden="1">
      <c r="A103" s="26">
        <f t="shared" si="10"/>
        <v>31</v>
      </c>
      <c r="B103" s="33"/>
      <c r="C103" s="24">
        <v>90</v>
      </c>
      <c r="D103" s="24"/>
      <c r="E103" s="27">
        <f t="shared" si="15"/>
        <v>44211</v>
      </c>
      <c r="F103" s="26">
        <f t="shared" si="9"/>
        <v>0</v>
      </c>
      <c r="G103" s="26">
        <f t="shared" si="11"/>
        <v>31</v>
      </c>
      <c r="H103" s="28">
        <f t="shared" si="12"/>
        <v>0.00017251015258771066</v>
      </c>
      <c r="I103" s="28">
        <f t="shared" si="13"/>
        <v>2.232866683155809E-06</v>
      </c>
      <c r="J103" s="28">
        <f t="shared" si="14"/>
        <v>0</v>
      </c>
    </row>
    <row r="104" spans="1:10" ht="12.75" hidden="1">
      <c r="A104" s="26">
        <f t="shared" si="10"/>
        <v>28</v>
      </c>
      <c r="B104" s="33"/>
      <c r="C104" s="24">
        <v>91</v>
      </c>
      <c r="D104" s="24"/>
      <c r="E104" s="27">
        <f t="shared" si="15"/>
        <v>44242</v>
      </c>
      <c r="F104" s="26">
        <f t="shared" si="9"/>
        <v>0</v>
      </c>
      <c r="G104" s="26">
        <f t="shared" si="11"/>
        <v>31</v>
      </c>
      <c r="H104" s="28">
        <f t="shared" si="12"/>
        <v>0.0001747722991222469</v>
      </c>
      <c r="I104" s="28">
        <f t="shared" si="13"/>
        <v>2.2621465345362324E-06</v>
      </c>
      <c r="J104" s="28">
        <f t="shared" si="14"/>
        <v>0</v>
      </c>
    </row>
    <row r="105" spans="1:10" ht="12.75" hidden="1">
      <c r="A105" s="26">
        <f t="shared" si="10"/>
        <v>31</v>
      </c>
      <c r="B105" s="33"/>
      <c r="C105" s="24">
        <v>92</v>
      </c>
      <c r="D105" s="24"/>
      <c r="E105" s="27">
        <f t="shared" si="15"/>
        <v>44270</v>
      </c>
      <c r="F105" s="26">
        <f t="shared" si="9"/>
        <v>0</v>
      </c>
      <c r="G105" s="26">
        <f t="shared" si="11"/>
        <v>28</v>
      </c>
      <c r="H105" s="28">
        <f t="shared" si="12"/>
        <v>0.0001768410141738692</v>
      </c>
      <c r="I105" s="28">
        <f t="shared" si="13"/>
        <v>2.068715051622304E-06</v>
      </c>
      <c r="J105" s="28">
        <f t="shared" si="14"/>
        <v>0</v>
      </c>
    </row>
    <row r="106" spans="1:10" ht="12.75" hidden="1">
      <c r="A106" s="26">
        <f t="shared" si="10"/>
        <v>30</v>
      </c>
      <c r="B106" s="33"/>
      <c r="C106" s="24">
        <v>93</v>
      </c>
      <c r="D106" s="24"/>
      <c r="E106" s="27">
        <f t="shared" si="15"/>
        <v>44301</v>
      </c>
      <c r="F106" s="26">
        <f t="shared" si="9"/>
        <v>0</v>
      </c>
      <c r="G106" s="26">
        <f t="shared" si="11"/>
        <v>31</v>
      </c>
      <c r="H106" s="28">
        <f t="shared" si="12"/>
        <v>0.00017915995182117024</v>
      </c>
      <c r="I106" s="28">
        <f t="shared" si="13"/>
        <v>2.3189376473010506E-06</v>
      </c>
      <c r="J106" s="28">
        <f t="shared" si="14"/>
        <v>0</v>
      </c>
    </row>
    <row r="107" spans="1:10" ht="12.75" hidden="1">
      <c r="A107" s="26">
        <f t="shared" si="10"/>
        <v>31</v>
      </c>
      <c r="B107" s="33"/>
      <c r="C107" s="24">
        <v>94</v>
      </c>
      <c r="D107" s="24"/>
      <c r="E107" s="27">
        <f t="shared" si="15"/>
        <v>44331</v>
      </c>
      <c r="F107" s="26">
        <f t="shared" si="9"/>
        <v>0</v>
      </c>
      <c r="G107" s="26">
        <f t="shared" si="11"/>
        <v>30</v>
      </c>
      <c r="H107" s="28">
        <f t="shared" si="12"/>
        <v>0.00018143303391168804</v>
      </c>
      <c r="I107" s="28">
        <f t="shared" si="13"/>
        <v>2.2730820905177865E-06</v>
      </c>
      <c r="J107" s="28">
        <f t="shared" si="14"/>
        <v>0</v>
      </c>
    </row>
    <row r="108" spans="1:10" ht="12.75" hidden="1">
      <c r="A108" s="26">
        <f t="shared" si="10"/>
        <v>30</v>
      </c>
      <c r="B108" s="33"/>
      <c r="C108" s="24">
        <v>95</v>
      </c>
      <c r="D108" s="24"/>
      <c r="E108" s="27">
        <f t="shared" si="15"/>
        <v>44362</v>
      </c>
      <c r="F108" s="26">
        <f t="shared" si="9"/>
        <v>0</v>
      </c>
      <c r="G108" s="26">
        <f t="shared" si="11"/>
        <v>31</v>
      </c>
      <c r="H108" s="28">
        <f t="shared" si="12"/>
        <v>0.00018381218727024206</v>
      </c>
      <c r="I108" s="28">
        <f t="shared" si="13"/>
        <v>2.3791533585540295E-06</v>
      </c>
      <c r="J108" s="28">
        <f t="shared" si="14"/>
        <v>0</v>
      </c>
    </row>
    <row r="109" spans="1:10" ht="12.75" hidden="1">
      <c r="A109" s="26">
        <f t="shared" si="10"/>
        <v>31</v>
      </c>
      <c r="B109" s="33"/>
      <c r="C109" s="24">
        <v>96</v>
      </c>
      <c r="D109" s="24"/>
      <c r="E109" s="27">
        <f t="shared" si="15"/>
        <v>44392</v>
      </c>
      <c r="F109" s="26">
        <f t="shared" si="9"/>
        <v>0</v>
      </c>
      <c r="G109" s="26">
        <f t="shared" si="11"/>
        <v>30</v>
      </c>
      <c r="H109" s="28">
        <f t="shared" si="12"/>
        <v>0.00018614429434359034</v>
      </c>
      <c r="I109" s="28">
        <f t="shared" si="13"/>
        <v>2.332107073348283E-06</v>
      </c>
      <c r="J109" s="28">
        <f t="shared" si="14"/>
        <v>0</v>
      </c>
    </row>
    <row r="110" spans="1:10" ht="12.75" hidden="1">
      <c r="A110" s="26">
        <f t="shared" si="10"/>
        <v>31</v>
      </c>
      <c r="B110" s="33"/>
      <c r="C110" s="24">
        <v>97</v>
      </c>
      <c r="D110" s="24"/>
      <c r="E110" s="27">
        <f t="shared" si="15"/>
        <v>44423</v>
      </c>
      <c r="F110" s="26">
        <f aca="true" t="shared" si="16" ref="F110:F133">+IF(C110&gt;$E$3,0,$E$4)</f>
        <v>0</v>
      </c>
      <c r="G110" s="26">
        <f t="shared" si="11"/>
        <v>31</v>
      </c>
      <c r="H110" s="28">
        <f t="shared" si="12"/>
        <v>0.00018858522703106768</v>
      </c>
      <c r="I110" s="28">
        <f t="shared" si="13"/>
        <v>2.4409326874773326E-06</v>
      </c>
      <c r="J110" s="28">
        <f t="shared" si="14"/>
        <v>0</v>
      </c>
    </row>
    <row r="111" spans="1:10" ht="12.75" hidden="1">
      <c r="A111" s="26">
        <f aca="true" t="shared" si="17" ref="A111:A133">DAY(EOMONTH(EDATE($E$6,C110),0))</f>
        <v>30</v>
      </c>
      <c r="B111" s="33"/>
      <c r="C111" s="24">
        <v>98</v>
      </c>
      <c r="D111" s="24"/>
      <c r="E111" s="27">
        <f t="shared" si="15"/>
        <v>44454</v>
      </c>
      <c r="F111" s="26">
        <f t="shared" si="16"/>
        <v>0</v>
      </c>
      <c r="G111" s="26">
        <f t="shared" si="11"/>
        <v>31</v>
      </c>
      <c r="H111" s="28">
        <f t="shared" si="12"/>
        <v>0.00019105816796465217</v>
      </c>
      <c r="I111" s="28">
        <f t="shared" si="13"/>
        <v>2.4729409335845038E-06</v>
      </c>
      <c r="J111" s="28">
        <f t="shared" si="14"/>
        <v>0</v>
      </c>
    </row>
    <row r="112" spans="1:10" ht="12.75" hidden="1">
      <c r="A112" s="26">
        <f t="shared" si="17"/>
        <v>31</v>
      </c>
      <c r="B112" s="33"/>
      <c r="C112" s="24">
        <v>99</v>
      </c>
      <c r="D112" s="24"/>
      <c r="E112" s="27">
        <f t="shared" si="15"/>
        <v>44484</v>
      </c>
      <c r="F112" s="26">
        <f t="shared" si="16"/>
        <v>0</v>
      </c>
      <c r="G112" s="26">
        <f t="shared" si="11"/>
        <v>30</v>
      </c>
      <c r="H112" s="28">
        <f t="shared" si="12"/>
        <v>0.0001934822080217799</v>
      </c>
      <c r="I112" s="28">
        <f t="shared" si="13"/>
        <v>2.4240400571277245E-06</v>
      </c>
      <c r="J112" s="28">
        <f t="shared" si="14"/>
        <v>0</v>
      </c>
    </row>
    <row r="113" spans="1:10" ht="12.75" hidden="1">
      <c r="A113" s="26">
        <f t="shared" si="17"/>
        <v>30</v>
      </c>
      <c r="B113" s="33"/>
      <c r="C113" s="24">
        <v>100</v>
      </c>
      <c r="D113" s="24"/>
      <c r="E113" s="27">
        <f t="shared" si="15"/>
        <v>44515</v>
      </c>
      <c r="F113" s="26">
        <f t="shared" si="16"/>
        <v>0</v>
      </c>
      <c r="G113" s="26">
        <f t="shared" si="11"/>
        <v>31</v>
      </c>
      <c r="H113" s="28">
        <f t="shared" si="12"/>
        <v>0.0001960193636604798</v>
      </c>
      <c r="I113" s="28">
        <f t="shared" si="13"/>
        <v>2.5371556386998862E-06</v>
      </c>
      <c r="J113" s="28">
        <f t="shared" si="14"/>
        <v>0</v>
      </c>
    </row>
    <row r="114" spans="1:10" ht="12.75" hidden="1">
      <c r="A114" s="26">
        <f t="shared" si="17"/>
        <v>31</v>
      </c>
      <c r="B114" s="33"/>
      <c r="C114" s="24">
        <v>101</v>
      </c>
      <c r="D114" s="24"/>
      <c r="E114" s="27">
        <f t="shared" si="15"/>
        <v>44545</v>
      </c>
      <c r="F114" s="26">
        <f t="shared" si="16"/>
        <v>0</v>
      </c>
      <c r="G114" s="26">
        <f t="shared" si="11"/>
        <v>30</v>
      </c>
      <c r="H114" s="28">
        <f t="shared" si="12"/>
        <v>0.00019850634861667176</v>
      </c>
      <c r="I114" s="28">
        <f t="shared" si="13"/>
        <v>2.486984956191976E-06</v>
      </c>
      <c r="J114" s="28">
        <f t="shared" si="14"/>
        <v>0</v>
      </c>
    </row>
    <row r="115" spans="1:10" ht="12.75" hidden="1">
      <c r="A115" s="26">
        <f t="shared" si="17"/>
        <v>31</v>
      </c>
      <c r="B115" s="33"/>
      <c r="C115" s="24">
        <v>102</v>
      </c>
      <c r="D115" s="24"/>
      <c r="E115" s="27">
        <f t="shared" si="15"/>
        <v>44576</v>
      </c>
      <c r="F115" s="26">
        <f t="shared" si="16"/>
        <v>0</v>
      </c>
      <c r="G115" s="26">
        <f t="shared" si="11"/>
        <v>31</v>
      </c>
      <c r="H115" s="28">
        <f t="shared" si="12"/>
        <v>0.000201109386419785</v>
      </c>
      <c r="I115" s="28">
        <f t="shared" si="13"/>
        <v>2.6030378031132465E-06</v>
      </c>
      <c r="J115" s="28">
        <f t="shared" si="14"/>
        <v>0</v>
      </c>
    </row>
    <row r="116" spans="1:10" ht="12.75" hidden="1">
      <c r="A116" s="26">
        <f t="shared" si="17"/>
        <v>28</v>
      </c>
      <c r="B116" s="33"/>
      <c r="C116" s="24">
        <v>103</v>
      </c>
      <c r="D116" s="24"/>
      <c r="E116" s="27">
        <f t="shared" si="15"/>
        <v>44607</v>
      </c>
      <c r="F116" s="26">
        <f t="shared" si="16"/>
        <v>0</v>
      </c>
      <c r="G116" s="26">
        <f t="shared" si="11"/>
        <v>31</v>
      </c>
      <c r="H116" s="28">
        <f t="shared" si="12"/>
        <v>0.0002037465581730296</v>
      </c>
      <c r="I116" s="28">
        <f t="shared" si="13"/>
        <v>2.6371717532445903E-06</v>
      </c>
      <c r="J116" s="28">
        <f t="shared" si="14"/>
        <v>0</v>
      </c>
    </row>
    <row r="117" spans="1:10" ht="12.75" hidden="1">
      <c r="A117" s="26">
        <f t="shared" si="17"/>
        <v>31</v>
      </c>
      <c r="B117" s="33"/>
      <c r="C117" s="24">
        <v>104</v>
      </c>
      <c r="D117" s="24"/>
      <c r="E117" s="27">
        <f t="shared" si="15"/>
        <v>44635</v>
      </c>
      <c r="F117" s="26">
        <f t="shared" si="16"/>
        <v>0</v>
      </c>
      <c r="G117" s="26">
        <f t="shared" si="11"/>
        <v>28</v>
      </c>
      <c r="H117" s="28">
        <f t="shared" si="12"/>
        <v>0.00020615823081065947</v>
      </c>
      <c r="I117" s="28">
        <f t="shared" si="13"/>
        <v>2.4116726376298692E-06</v>
      </c>
      <c r="J117" s="28">
        <f t="shared" si="14"/>
        <v>0</v>
      </c>
    </row>
    <row r="118" spans="1:10" ht="12.75" hidden="1">
      <c r="A118" s="26">
        <f t="shared" si="17"/>
        <v>30</v>
      </c>
      <c r="B118" s="33"/>
      <c r="C118" s="24">
        <v>105</v>
      </c>
      <c r="D118" s="24"/>
      <c r="E118" s="27">
        <f t="shared" si="15"/>
        <v>44666</v>
      </c>
      <c r="F118" s="26">
        <f t="shared" si="16"/>
        <v>0</v>
      </c>
      <c r="G118" s="26">
        <f t="shared" si="11"/>
        <v>31</v>
      </c>
      <c r="H118" s="28">
        <f t="shared" si="12"/>
        <v>0.0002088616086721876</v>
      </c>
      <c r="I118" s="28">
        <f t="shared" si="13"/>
        <v>2.703377861528115E-06</v>
      </c>
      <c r="J118" s="28">
        <f t="shared" si="14"/>
        <v>0</v>
      </c>
    </row>
    <row r="119" spans="1:10" ht="12.75" hidden="1">
      <c r="A119" s="26">
        <f t="shared" si="17"/>
        <v>31</v>
      </c>
      <c r="B119" s="33"/>
      <c r="C119" s="24">
        <v>106</v>
      </c>
      <c r="D119" s="24"/>
      <c r="E119" s="27">
        <f t="shared" si="15"/>
        <v>44696</v>
      </c>
      <c r="F119" s="26">
        <f t="shared" si="16"/>
        <v>0</v>
      </c>
      <c r="G119" s="26">
        <f t="shared" si="11"/>
        <v>30</v>
      </c>
      <c r="H119" s="28">
        <f t="shared" si="12"/>
        <v>0.0002115115289096264</v>
      </c>
      <c r="I119" s="28">
        <f t="shared" si="13"/>
        <v>2.6499202374388256E-06</v>
      </c>
      <c r="J119" s="28">
        <f t="shared" si="14"/>
        <v>0</v>
      </c>
    </row>
    <row r="120" spans="1:10" ht="12.75" hidden="1">
      <c r="A120" s="26">
        <f t="shared" si="17"/>
        <v>30</v>
      </c>
      <c r="B120" s="33"/>
      <c r="C120" s="24">
        <v>107</v>
      </c>
      <c r="D120" s="24"/>
      <c r="E120" s="27">
        <f t="shared" si="15"/>
        <v>44727</v>
      </c>
      <c r="F120" s="26">
        <f t="shared" si="16"/>
        <v>0</v>
      </c>
      <c r="G120" s="26">
        <f t="shared" si="11"/>
        <v>31</v>
      </c>
      <c r="H120" s="28">
        <f t="shared" si="12"/>
        <v>0.000214285105217804</v>
      </c>
      <c r="I120" s="28">
        <f t="shared" si="13"/>
        <v>2.7735763081775686E-06</v>
      </c>
      <c r="J120" s="28">
        <f t="shared" si="14"/>
        <v>0</v>
      </c>
    </row>
    <row r="121" spans="1:10" ht="12.75" hidden="1">
      <c r="A121" s="26">
        <f t="shared" si="17"/>
        <v>31</v>
      </c>
      <c r="B121" s="33"/>
      <c r="C121" s="24">
        <v>108</v>
      </c>
      <c r="D121" s="24"/>
      <c r="E121" s="27">
        <f t="shared" si="15"/>
        <v>44757</v>
      </c>
      <c r="F121" s="26">
        <f t="shared" si="16"/>
        <v>0</v>
      </c>
      <c r="G121" s="26">
        <f t="shared" si="11"/>
        <v>30</v>
      </c>
      <c r="H121" s="28">
        <f t="shared" si="12"/>
        <v>0.00021700383577105564</v>
      </c>
      <c r="I121" s="28">
        <f t="shared" si="13"/>
        <v>2.718730553251653E-06</v>
      </c>
      <c r="J121" s="28">
        <f t="shared" si="14"/>
        <v>0</v>
      </c>
    </row>
    <row r="122" spans="1:10" ht="12.75" hidden="1">
      <c r="A122" s="26">
        <f t="shared" si="17"/>
        <v>31</v>
      </c>
      <c r="B122" s="33"/>
      <c r="C122" s="24">
        <v>109</v>
      </c>
      <c r="D122" s="24"/>
      <c r="E122" s="27">
        <f t="shared" si="15"/>
        <v>44788</v>
      </c>
      <c r="F122" s="26">
        <f t="shared" si="16"/>
        <v>0</v>
      </c>
      <c r="G122" s="26">
        <f t="shared" si="11"/>
        <v>31</v>
      </c>
      <c r="H122" s="28">
        <f t="shared" si="12"/>
        <v>0.000219849433364629</v>
      </c>
      <c r="I122" s="28">
        <f t="shared" si="13"/>
        <v>2.8455975935733638E-06</v>
      </c>
      <c r="J122" s="28">
        <f t="shared" si="14"/>
        <v>0</v>
      </c>
    </row>
    <row r="123" spans="1:10" ht="12.75" hidden="1">
      <c r="A123" s="26">
        <f t="shared" si="17"/>
        <v>30</v>
      </c>
      <c r="B123" s="33"/>
      <c r="C123" s="24">
        <v>110</v>
      </c>
      <c r="D123" s="24"/>
      <c r="E123" s="27">
        <f t="shared" si="15"/>
        <v>44819</v>
      </c>
      <c r="F123" s="26">
        <f t="shared" si="16"/>
        <v>0</v>
      </c>
      <c r="G123" s="26">
        <f t="shared" si="11"/>
        <v>31</v>
      </c>
      <c r="H123" s="28">
        <f t="shared" si="12"/>
        <v>0.00022273234562425782</v>
      </c>
      <c r="I123" s="28">
        <f t="shared" si="13"/>
        <v>2.8829122596288225E-06</v>
      </c>
      <c r="J123" s="28">
        <f t="shared" si="14"/>
        <v>0</v>
      </c>
    </row>
    <row r="124" spans="1:10" ht="12.75" hidden="1">
      <c r="A124" s="26">
        <f t="shared" si="17"/>
        <v>31</v>
      </c>
      <c r="B124" s="33"/>
      <c r="C124" s="24">
        <v>111</v>
      </c>
      <c r="D124" s="24"/>
      <c r="E124" s="27">
        <f t="shared" si="15"/>
        <v>44849</v>
      </c>
      <c r="F124" s="26">
        <f t="shared" si="16"/>
        <v>0</v>
      </c>
      <c r="G124" s="26">
        <f t="shared" si="11"/>
        <v>30</v>
      </c>
      <c r="H124" s="28">
        <f t="shared" si="12"/>
        <v>0.00022555825007818887</v>
      </c>
      <c r="I124" s="28">
        <f t="shared" si="13"/>
        <v>2.8259044539310542E-06</v>
      </c>
      <c r="J124" s="28">
        <f t="shared" si="14"/>
        <v>0</v>
      </c>
    </row>
    <row r="125" spans="1:10" ht="12.75" hidden="1">
      <c r="A125" s="26">
        <f t="shared" si="17"/>
        <v>30</v>
      </c>
      <c r="B125" s="33"/>
      <c r="C125" s="24">
        <v>112</v>
      </c>
      <c r="D125" s="24"/>
      <c r="E125" s="27">
        <f t="shared" si="15"/>
        <v>44880</v>
      </c>
      <c r="F125" s="26">
        <f t="shared" si="16"/>
        <v>0</v>
      </c>
      <c r="G125" s="26">
        <f t="shared" si="11"/>
        <v>31</v>
      </c>
      <c r="H125" s="28">
        <f t="shared" si="12"/>
        <v>0.00022851602274313973</v>
      </c>
      <c r="I125" s="28">
        <f t="shared" si="13"/>
        <v>2.9577726649508566E-06</v>
      </c>
      <c r="J125" s="28">
        <f t="shared" si="14"/>
        <v>0</v>
      </c>
    </row>
    <row r="126" spans="1:10" ht="12.75" hidden="1">
      <c r="A126" s="26">
        <f t="shared" si="17"/>
        <v>31</v>
      </c>
      <c r="B126" s="33"/>
      <c r="C126" s="24">
        <v>113</v>
      </c>
      <c r="D126" s="24"/>
      <c r="E126" s="27">
        <f t="shared" si="15"/>
        <v>44910</v>
      </c>
      <c r="F126" s="26">
        <f t="shared" si="16"/>
        <v>0</v>
      </c>
      <c r="G126" s="26">
        <f t="shared" si="11"/>
        <v>30</v>
      </c>
      <c r="H126" s="28">
        <f t="shared" si="12"/>
        <v>0.00023141530728420875</v>
      </c>
      <c r="I126" s="28">
        <f t="shared" si="13"/>
        <v>2.899284541069002E-06</v>
      </c>
      <c r="J126" s="28">
        <f t="shared" si="14"/>
        <v>0</v>
      </c>
    </row>
    <row r="127" spans="1:10" ht="12.75" hidden="1">
      <c r="A127" s="26">
        <f t="shared" si="17"/>
        <v>31</v>
      </c>
      <c r="B127" s="33"/>
      <c r="C127" s="24">
        <v>114</v>
      </c>
      <c r="D127" s="24"/>
      <c r="E127" s="27">
        <f t="shared" si="15"/>
        <v>44941</v>
      </c>
      <c r="F127" s="26">
        <f t="shared" si="16"/>
        <v>0</v>
      </c>
      <c r="G127" s="26">
        <f t="shared" si="11"/>
        <v>31</v>
      </c>
      <c r="H127" s="28">
        <f t="shared" si="12"/>
        <v>0.00023444988425002207</v>
      </c>
      <c r="I127" s="28">
        <f t="shared" si="13"/>
        <v>3.0345769658133336E-06</v>
      </c>
      <c r="J127" s="28">
        <f t="shared" si="14"/>
        <v>0</v>
      </c>
    </row>
    <row r="128" spans="1:10" ht="12.75" hidden="1">
      <c r="A128" s="26">
        <f t="shared" si="17"/>
        <v>28</v>
      </c>
      <c r="B128" s="33"/>
      <c r="C128" s="24">
        <v>115</v>
      </c>
      <c r="D128" s="24"/>
      <c r="E128" s="27">
        <f t="shared" si="15"/>
        <v>44972</v>
      </c>
      <c r="F128" s="26">
        <f t="shared" si="16"/>
        <v>0</v>
      </c>
      <c r="G128" s="26">
        <f t="shared" si="11"/>
        <v>31</v>
      </c>
      <c r="H128" s="28">
        <f t="shared" si="12"/>
        <v>0.00023752425399129834</v>
      </c>
      <c r="I128" s="28">
        <f t="shared" si="13"/>
        <v>3.0743697412762606E-06</v>
      </c>
      <c r="J128" s="28">
        <f t="shared" si="14"/>
        <v>0</v>
      </c>
    </row>
    <row r="129" spans="1:10" ht="12.75" hidden="1">
      <c r="A129" s="26">
        <f t="shared" si="17"/>
        <v>31</v>
      </c>
      <c r="B129" s="33"/>
      <c r="C129" s="24">
        <v>116</v>
      </c>
      <c r="D129" s="24"/>
      <c r="E129" s="27">
        <f t="shared" si="15"/>
        <v>45000</v>
      </c>
      <c r="F129" s="26">
        <f t="shared" si="16"/>
        <v>0</v>
      </c>
      <c r="G129" s="26">
        <f t="shared" si="11"/>
        <v>28</v>
      </c>
      <c r="H129" s="28">
        <f t="shared" si="12"/>
        <v>0.00024033574071902894</v>
      </c>
      <c r="I129" s="28">
        <f t="shared" si="13"/>
        <v>2.8114867277305912E-06</v>
      </c>
      <c r="J129" s="28">
        <f t="shared" si="14"/>
        <v>0</v>
      </c>
    </row>
    <row r="130" spans="1:10" ht="12.75" hidden="1">
      <c r="A130" s="26">
        <f t="shared" si="17"/>
        <v>30</v>
      </c>
      <c r="B130" s="33"/>
      <c r="C130" s="24">
        <v>117</v>
      </c>
      <c r="D130" s="24"/>
      <c r="E130" s="27">
        <f t="shared" si="15"/>
        <v>45031</v>
      </c>
      <c r="F130" s="26">
        <f t="shared" si="16"/>
        <v>0</v>
      </c>
      <c r="G130" s="26">
        <f t="shared" si="11"/>
        <v>31</v>
      </c>
      <c r="H130" s="28">
        <f t="shared" si="12"/>
        <v>0.00024348729240939295</v>
      </c>
      <c r="I130" s="28">
        <f t="shared" si="13"/>
        <v>3.151551690363993E-06</v>
      </c>
      <c r="J130" s="28">
        <f t="shared" si="14"/>
        <v>0</v>
      </c>
    </row>
    <row r="131" spans="1:10" ht="12.75" hidden="1">
      <c r="A131" s="26">
        <f t="shared" si="17"/>
        <v>31</v>
      </c>
      <c r="B131" s="33"/>
      <c r="C131" s="24">
        <v>118</v>
      </c>
      <c r="D131" s="24"/>
      <c r="E131" s="27">
        <f t="shared" si="15"/>
        <v>45061</v>
      </c>
      <c r="F131" s="26">
        <f t="shared" si="16"/>
        <v>0</v>
      </c>
      <c r="G131" s="26">
        <f t="shared" si="11"/>
        <v>30</v>
      </c>
      <c r="H131" s="28">
        <f t="shared" si="12"/>
        <v>0.0002465765241155775</v>
      </c>
      <c r="I131" s="28">
        <f t="shared" si="13"/>
        <v>3.0892317061845664E-06</v>
      </c>
      <c r="J131" s="28">
        <f t="shared" si="14"/>
        <v>0</v>
      </c>
    </row>
    <row r="132" spans="1:10" ht="12.75" hidden="1">
      <c r="A132" s="26">
        <f t="shared" si="17"/>
        <v>30</v>
      </c>
      <c r="B132" s="33"/>
      <c r="C132" s="24">
        <v>119</v>
      </c>
      <c r="D132" s="24"/>
      <c r="E132" s="27">
        <f t="shared" si="15"/>
        <v>45092</v>
      </c>
      <c r="F132" s="26">
        <f t="shared" si="16"/>
        <v>0</v>
      </c>
      <c r="G132" s="26">
        <f t="shared" si="11"/>
        <v>31</v>
      </c>
      <c r="H132" s="28">
        <f t="shared" si="12"/>
        <v>0.00024980991195483785</v>
      </c>
      <c r="I132" s="28">
        <f t="shared" si="13"/>
        <v>3.2333878392603062E-06</v>
      </c>
      <c r="J132" s="28">
        <f t="shared" si="14"/>
        <v>0</v>
      </c>
    </row>
    <row r="133" spans="1:10" ht="12.75" hidden="1">
      <c r="A133" s="26">
        <f t="shared" si="17"/>
        <v>31</v>
      </c>
      <c r="B133" s="33"/>
      <c r="C133" s="24">
        <v>120</v>
      </c>
      <c r="D133" s="24"/>
      <c r="E133" s="27">
        <f t="shared" si="15"/>
        <v>45122</v>
      </c>
      <c r="F133" s="26">
        <f t="shared" si="16"/>
        <v>0</v>
      </c>
      <c r="G133" s="26">
        <f t="shared" si="11"/>
        <v>30</v>
      </c>
      <c r="H133" s="28">
        <f t="shared" si="12"/>
        <v>0.00025297936155072276</v>
      </c>
      <c r="I133" s="28">
        <f t="shared" si="13"/>
        <v>3.1694495958849043E-06</v>
      </c>
      <c r="J133" s="28">
        <f t="shared" si="14"/>
        <v>0</v>
      </c>
    </row>
  </sheetData>
  <sheetProtection password="CC3D" sheet="1"/>
  <mergeCells count="1">
    <mergeCell ref="B12:B133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CKirch</dc:creator>
  <cp:keywords/>
  <dc:description/>
  <cp:lastModifiedBy>dsukalova</cp:lastModifiedBy>
  <dcterms:created xsi:type="dcterms:W3CDTF">2008-03-17T15:24:36Z</dcterms:created>
  <dcterms:modified xsi:type="dcterms:W3CDTF">2013-07-01T13:34:06Z</dcterms:modified>
  <cp:category/>
  <cp:version/>
  <cp:contentType/>
  <cp:contentStatus/>
</cp:coreProperties>
</file>